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/>
  <xr:revisionPtr revIDLastSave="0" documentId="13_ncr:1_{D6E2445E-1A56-4E2D-9B34-676909F88FA7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tatement05" sheetId="1" r:id="rId1"/>
  </sheets>
  <definedNames>
    <definedName name="JR_PAGE_ANCHOR_0_1">statement05!$A$1</definedName>
    <definedName name="_xlnm.Print_Area" localSheetId="0">statement05!$A$1:$N$406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72" i="1" l="1"/>
  <c r="V13" i="1"/>
  <c r="W13" i="1" s="1"/>
  <c r="U224" i="1"/>
  <c r="U365" i="1"/>
  <c r="V365" i="1" s="1"/>
  <c r="U366" i="1"/>
  <c r="V366" i="1" s="1"/>
  <c r="U369" i="1"/>
  <c r="U379" i="1"/>
  <c r="V379" i="1" s="1"/>
  <c r="U380" i="1"/>
  <c r="V380" i="1" s="1"/>
  <c r="U382" i="1"/>
  <c r="V382" i="1" s="1"/>
  <c r="U383" i="1"/>
  <c r="V383" i="1" s="1"/>
  <c r="U385" i="1"/>
  <c r="V385" i="1" s="1"/>
  <c r="U386" i="1"/>
  <c r="V386" i="1" s="1"/>
  <c r="U388" i="1"/>
  <c r="V388" i="1" s="1"/>
  <c r="U389" i="1"/>
  <c r="V389" i="1" s="1"/>
  <c r="U390" i="1"/>
  <c r="V390" i="1" s="1"/>
  <c r="U392" i="1"/>
  <c r="V392" i="1" s="1"/>
  <c r="U394" i="1"/>
  <c r="V394" i="1" s="1"/>
  <c r="U396" i="1"/>
  <c r="V396" i="1" s="1"/>
  <c r="U398" i="1"/>
  <c r="V398" i="1" s="1"/>
  <c r="U364" i="1"/>
  <c r="V364" i="1" s="1"/>
  <c r="T376" i="1"/>
  <c r="T379" i="1"/>
  <c r="T380" i="1"/>
  <c r="T382" i="1"/>
  <c r="T383" i="1"/>
  <c r="T385" i="1"/>
  <c r="T386" i="1"/>
  <c r="T388" i="1"/>
  <c r="T389" i="1"/>
  <c r="T390" i="1"/>
  <c r="T392" i="1"/>
  <c r="T394" i="1"/>
  <c r="T396" i="1"/>
  <c r="T398" i="1"/>
  <c r="T365" i="1"/>
  <c r="T366" i="1"/>
  <c r="T369" i="1"/>
  <c r="T370" i="1"/>
  <c r="T372" i="1"/>
  <c r="T373" i="1"/>
  <c r="T364" i="1"/>
  <c r="U333" i="1"/>
  <c r="V333" i="1" s="1"/>
  <c r="U336" i="1"/>
  <c r="V336" i="1" s="1"/>
  <c r="U337" i="1"/>
  <c r="V337" i="1" s="1"/>
  <c r="U339" i="1"/>
  <c r="V339" i="1" s="1"/>
  <c r="U340" i="1"/>
  <c r="V340" i="1" s="1"/>
  <c r="U342" i="1"/>
  <c r="V342" i="1" s="1"/>
  <c r="U343" i="1"/>
  <c r="V343" i="1" s="1"/>
  <c r="U345" i="1"/>
  <c r="V345" i="1" s="1"/>
  <c r="U346" i="1"/>
  <c r="V346" i="1" s="1"/>
  <c r="U348" i="1"/>
  <c r="V348" i="1" s="1"/>
  <c r="U349" i="1"/>
  <c r="V349" i="1" s="1"/>
  <c r="U331" i="1"/>
  <c r="V331" i="1" s="1"/>
  <c r="T333" i="1"/>
  <c r="T334" i="1"/>
  <c r="T336" i="1"/>
  <c r="T337" i="1"/>
  <c r="T339" i="1"/>
  <c r="T340" i="1"/>
  <c r="T342" i="1"/>
  <c r="T343" i="1"/>
  <c r="T345" i="1"/>
  <c r="T346" i="1"/>
  <c r="T348" i="1"/>
  <c r="T349" i="1"/>
  <c r="T331" i="1"/>
  <c r="T325" i="1"/>
  <c r="T327" i="1"/>
  <c r="T330" i="1"/>
  <c r="V325" i="1"/>
  <c r="U316" i="1"/>
  <c r="V316" i="1" s="1"/>
  <c r="U317" i="1"/>
  <c r="V317" i="1" s="1"/>
  <c r="U320" i="1"/>
  <c r="V320" i="1" s="1"/>
  <c r="U321" i="1"/>
  <c r="V321" i="1" s="1"/>
  <c r="U323" i="1"/>
  <c r="V323" i="1" s="1"/>
  <c r="U315" i="1"/>
  <c r="V315" i="1" s="1"/>
  <c r="J324" i="1"/>
  <c r="F324" i="1"/>
  <c r="T324" i="1" s="1"/>
  <c r="T316" i="1"/>
  <c r="T317" i="1"/>
  <c r="T318" i="1"/>
  <c r="T320" i="1"/>
  <c r="T321" i="1"/>
  <c r="T323" i="1"/>
  <c r="T315" i="1"/>
  <c r="V276" i="1"/>
  <c r="V277" i="1"/>
  <c r="V280" i="1"/>
  <c r="V283" i="1"/>
  <c r="U270" i="1"/>
  <c r="V270" i="1" s="1"/>
  <c r="T270" i="1"/>
  <c r="U272" i="1"/>
  <c r="V272" i="1" s="1"/>
  <c r="U273" i="1"/>
  <c r="V273" i="1" s="1"/>
  <c r="U275" i="1"/>
  <c r="V275" i="1" s="1"/>
  <c r="U279" i="1"/>
  <c r="V279" i="1" s="1"/>
  <c r="U282" i="1"/>
  <c r="V282" i="1" s="1"/>
  <c r="U285" i="1"/>
  <c r="V285" i="1" s="1"/>
  <c r="U286" i="1"/>
  <c r="V286" i="1" s="1"/>
  <c r="U288" i="1"/>
  <c r="V288" i="1" s="1"/>
  <c r="U289" i="1"/>
  <c r="V289" i="1" s="1"/>
  <c r="T273" i="1"/>
  <c r="T272" i="1"/>
  <c r="T275" i="1"/>
  <c r="T276" i="1"/>
  <c r="T277" i="1"/>
  <c r="T279" i="1"/>
  <c r="T280" i="1"/>
  <c r="T282" i="1"/>
  <c r="T283" i="1"/>
  <c r="T285" i="1"/>
  <c r="T286" i="1"/>
  <c r="T288" i="1"/>
  <c r="T289" i="1"/>
  <c r="U237" i="1"/>
  <c r="V237" i="1" s="1"/>
  <c r="U239" i="1"/>
  <c r="U242" i="1"/>
  <c r="V242" i="1" s="1"/>
  <c r="U243" i="1"/>
  <c r="V243" i="1" s="1"/>
  <c r="U245" i="1"/>
  <c r="V245" i="1" s="1"/>
  <c r="U246" i="1"/>
  <c r="V246" i="1" s="1"/>
  <c r="U247" i="1"/>
  <c r="V247" i="1" s="1"/>
  <c r="U249" i="1"/>
  <c r="V249" i="1" s="1"/>
  <c r="U250" i="1"/>
  <c r="V250" i="1" s="1"/>
  <c r="U252" i="1"/>
  <c r="V252" i="1" s="1"/>
  <c r="U253" i="1"/>
  <c r="V253" i="1" s="1"/>
  <c r="T237" i="1"/>
  <c r="T239" i="1"/>
  <c r="T242" i="1"/>
  <c r="T243" i="1"/>
  <c r="T245" i="1"/>
  <c r="T246" i="1"/>
  <c r="T247" i="1"/>
  <c r="T249" i="1"/>
  <c r="T250" i="1"/>
  <c r="T252" i="1"/>
  <c r="T253" i="1"/>
  <c r="U219" i="1"/>
  <c r="V219" i="1" s="1"/>
  <c r="U220" i="1"/>
  <c r="V220" i="1" s="1"/>
  <c r="U223" i="1"/>
  <c r="V223" i="1" s="1"/>
  <c r="V224" i="1"/>
  <c r="U226" i="1"/>
  <c r="V226" i="1" s="1"/>
  <c r="U227" i="1"/>
  <c r="V227" i="1" s="1"/>
  <c r="U229" i="1"/>
  <c r="V229" i="1" s="1"/>
  <c r="U230" i="1"/>
  <c r="V230" i="1" s="1"/>
  <c r="U232" i="1"/>
  <c r="V232" i="1" s="1"/>
  <c r="U233" i="1"/>
  <c r="V233" i="1" s="1"/>
  <c r="U235" i="1"/>
  <c r="V235" i="1" s="1"/>
  <c r="U236" i="1"/>
  <c r="V236" i="1" s="1"/>
  <c r="T219" i="1"/>
  <c r="T220" i="1"/>
  <c r="T223" i="1"/>
  <c r="T224" i="1"/>
  <c r="T226" i="1"/>
  <c r="T227" i="1"/>
  <c r="T229" i="1"/>
  <c r="T230" i="1"/>
  <c r="T232" i="1"/>
  <c r="T233" i="1"/>
  <c r="T235" i="1"/>
  <c r="T236" i="1"/>
  <c r="U218" i="1"/>
  <c r="V218" i="1" s="1"/>
  <c r="T218" i="1"/>
  <c r="T196" i="1"/>
  <c r="T192" i="1"/>
  <c r="T191" i="1"/>
  <c r="U196" i="1"/>
  <c r="V196" i="1" s="1"/>
  <c r="U178" i="1"/>
  <c r="V178" i="1" s="1"/>
  <c r="U164" i="1"/>
  <c r="V164" i="1" s="1"/>
  <c r="U165" i="1"/>
  <c r="V165" i="1" s="1"/>
  <c r="U166" i="1"/>
  <c r="V166" i="1" s="1"/>
  <c r="U168" i="1"/>
  <c r="V168" i="1" s="1"/>
  <c r="U169" i="1"/>
  <c r="V169" i="1" s="1"/>
  <c r="U171" i="1"/>
  <c r="V171" i="1" s="1"/>
  <c r="U172" i="1"/>
  <c r="V172" i="1" s="1"/>
  <c r="U174" i="1"/>
  <c r="V174" i="1" s="1"/>
  <c r="U175" i="1"/>
  <c r="V175" i="1" s="1"/>
  <c r="U177" i="1"/>
  <c r="V177" i="1" s="1"/>
  <c r="U180" i="1"/>
  <c r="V180" i="1" s="1"/>
  <c r="U181" i="1"/>
  <c r="V181" i="1" s="1"/>
  <c r="U183" i="1"/>
  <c r="V183" i="1" s="1"/>
  <c r="U185" i="1"/>
  <c r="V185" i="1" s="1"/>
  <c r="U187" i="1"/>
  <c r="U190" i="1"/>
  <c r="V190" i="1" s="1"/>
  <c r="U191" i="1"/>
  <c r="V191" i="1" s="1"/>
  <c r="U192" i="1"/>
  <c r="V192" i="1" s="1"/>
  <c r="U163" i="1"/>
  <c r="V163" i="1" s="1"/>
  <c r="T185" i="1"/>
  <c r="T187" i="1"/>
  <c r="T190" i="1"/>
  <c r="T178" i="1"/>
  <c r="T162" i="1"/>
  <c r="T163" i="1"/>
  <c r="T164" i="1"/>
  <c r="T165" i="1"/>
  <c r="T166" i="1"/>
  <c r="T168" i="1"/>
  <c r="T169" i="1"/>
  <c r="T171" i="1"/>
  <c r="T174" i="1"/>
  <c r="T175" i="1"/>
  <c r="T177" i="1"/>
  <c r="T180" i="1"/>
  <c r="T181" i="1"/>
  <c r="T183" i="1"/>
  <c r="U130" i="1"/>
  <c r="V130" i="1" s="1"/>
  <c r="U138" i="1"/>
  <c r="V138" i="1" s="1"/>
  <c r="U139" i="1"/>
  <c r="V139" i="1" s="1"/>
  <c r="U141" i="1"/>
  <c r="V141" i="1" s="1"/>
  <c r="U142" i="1"/>
  <c r="V142" i="1" s="1"/>
  <c r="U144" i="1"/>
  <c r="V144" i="1" s="1"/>
  <c r="U145" i="1"/>
  <c r="V145" i="1" s="1"/>
  <c r="U147" i="1"/>
  <c r="V147" i="1" s="1"/>
  <c r="U148" i="1"/>
  <c r="V148" i="1" s="1"/>
  <c r="U116" i="1"/>
  <c r="V116" i="1" s="1"/>
  <c r="U118" i="1"/>
  <c r="U121" i="1"/>
  <c r="V121" i="1" s="1"/>
  <c r="U122" i="1"/>
  <c r="V122" i="1" s="1"/>
  <c r="U124" i="1"/>
  <c r="V124" i="1" s="1"/>
  <c r="U125" i="1"/>
  <c r="V125" i="1" s="1"/>
  <c r="U126" i="1"/>
  <c r="U128" i="1"/>
  <c r="V128" i="1" s="1"/>
  <c r="U113" i="1"/>
  <c r="V113" i="1" s="1"/>
  <c r="U114" i="1"/>
  <c r="V114" i="1" s="1"/>
  <c r="U115" i="1"/>
  <c r="V115" i="1" s="1"/>
  <c r="U112" i="1"/>
  <c r="V112" i="1" s="1"/>
  <c r="T141" i="1"/>
  <c r="T142" i="1"/>
  <c r="T144" i="1"/>
  <c r="T145" i="1"/>
  <c r="T147" i="1"/>
  <c r="T148" i="1"/>
  <c r="T139" i="1"/>
  <c r="J129" i="1"/>
  <c r="U129" i="1" s="1"/>
  <c r="V129" i="1" s="1"/>
  <c r="T124" i="1"/>
  <c r="T125" i="1"/>
  <c r="T122" i="1"/>
  <c r="T126" i="1"/>
  <c r="T128" i="1"/>
  <c r="T113" i="1"/>
  <c r="T114" i="1"/>
  <c r="T115" i="1"/>
  <c r="T121" i="1"/>
  <c r="T130" i="1"/>
  <c r="T112" i="1"/>
  <c r="T96" i="1"/>
  <c r="V94" i="1"/>
  <c r="W94" i="1" s="1"/>
  <c r="V95" i="1"/>
  <c r="W95" i="1" s="1"/>
  <c r="V92" i="1"/>
  <c r="W92" i="1" s="1"/>
  <c r="V69" i="1"/>
  <c r="W69" i="1" s="1"/>
  <c r="V49" i="1"/>
  <c r="W49" i="1" s="1"/>
  <c r="V64" i="1"/>
  <c r="W64" i="1" s="1"/>
  <c r="V65" i="1"/>
  <c r="W65" i="1" s="1"/>
  <c r="V66" i="1"/>
  <c r="W66" i="1" s="1"/>
  <c r="V68" i="1"/>
  <c r="W68" i="1" s="1"/>
  <c r="V71" i="1"/>
  <c r="W71" i="1" s="1"/>
  <c r="V72" i="1"/>
  <c r="W72" i="1" s="1"/>
  <c r="V74" i="1"/>
  <c r="W74" i="1" s="1"/>
  <c r="V75" i="1"/>
  <c r="W75" i="1" s="1"/>
  <c r="V78" i="1"/>
  <c r="V81" i="1"/>
  <c r="W81" i="1" s="1"/>
  <c r="V82" i="1"/>
  <c r="W82" i="1" s="1"/>
  <c r="V84" i="1"/>
  <c r="W84" i="1" s="1"/>
  <c r="V85" i="1"/>
  <c r="W85" i="1" s="1"/>
  <c r="V86" i="1"/>
  <c r="W86" i="1" s="1"/>
  <c r="V88" i="1"/>
  <c r="V91" i="1"/>
  <c r="T94" i="1"/>
  <c r="T95" i="1"/>
  <c r="T92" i="1"/>
  <c r="T75" i="1"/>
  <c r="T69" i="1"/>
  <c r="T49" i="1"/>
  <c r="T64" i="1"/>
  <c r="T65" i="1"/>
  <c r="T66" i="1"/>
  <c r="T68" i="1"/>
  <c r="T71" i="1"/>
  <c r="T72" i="1"/>
  <c r="T74" i="1"/>
  <c r="T81" i="1"/>
  <c r="T82" i="1"/>
  <c r="T84" i="1"/>
  <c r="T85" i="1"/>
  <c r="T86" i="1"/>
  <c r="T88" i="1"/>
  <c r="T91" i="1"/>
  <c r="W36" i="1"/>
  <c r="V23" i="1"/>
  <c r="W23" i="1" s="1"/>
  <c r="V25" i="1"/>
  <c r="W25" i="1" s="1"/>
  <c r="V28" i="1"/>
  <c r="V31" i="1"/>
  <c r="W31" i="1" s="1"/>
  <c r="V32" i="1"/>
  <c r="W32" i="1" s="1"/>
  <c r="V34" i="1"/>
  <c r="W34" i="1" s="1"/>
  <c r="V35" i="1"/>
  <c r="W35" i="1" s="1"/>
  <c r="V38" i="1"/>
  <c r="W38" i="1" s="1"/>
  <c r="V41" i="1"/>
  <c r="W41" i="1" s="1"/>
  <c r="V42" i="1"/>
  <c r="W42" i="1" s="1"/>
  <c r="V44" i="1"/>
  <c r="W44" i="1" s="1"/>
  <c r="V47" i="1"/>
  <c r="W47" i="1" s="1"/>
  <c r="V48" i="1"/>
  <c r="W48" i="1" s="1"/>
  <c r="V15" i="1"/>
  <c r="W15" i="1" s="1"/>
  <c r="V16" i="1"/>
  <c r="W16" i="1" s="1"/>
  <c r="V18" i="1"/>
  <c r="W18" i="1" s="1"/>
  <c r="V19" i="1"/>
  <c r="W19" i="1" s="1"/>
  <c r="V21" i="1"/>
  <c r="W21" i="1" s="1"/>
  <c r="V22" i="1"/>
  <c r="W22" i="1" s="1"/>
  <c r="T47" i="1"/>
  <c r="T48" i="1"/>
  <c r="T36" i="1"/>
  <c r="T38" i="1"/>
  <c r="T41" i="1"/>
  <c r="T42" i="1"/>
  <c r="T44" i="1"/>
  <c r="T45" i="1"/>
  <c r="T23" i="1"/>
  <c r="T25" i="1"/>
  <c r="T31" i="1"/>
  <c r="T32" i="1"/>
  <c r="T34" i="1"/>
  <c r="T35" i="1"/>
  <c r="T15" i="1"/>
  <c r="T16" i="1"/>
  <c r="T18" i="1"/>
  <c r="T19" i="1"/>
  <c r="T21" i="1"/>
  <c r="T22" i="1"/>
  <c r="T13" i="1"/>
  <c r="F393" i="1" l="1"/>
  <c r="T393" i="1" s="1"/>
  <c r="U324" i="1"/>
  <c r="V324" i="1" s="1"/>
  <c r="T133" i="1"/>
  <c r="J184" i="1" l="1"/>
  <c r="H184" i="1"/>
  <c r="J393" i="1" l="1"/>
  <c r="U184" i="1"/>
  <c r="V184" i="1" s="1"/>
  <c r="H393" i="1"/>
  <c r="T184" i="1"/>
  <c r="H129" i="1"/>
  <c r="T129" i="1" s="1"/>
  <c r="U393" i="1" l="1"/>
  <c r="V393" i="1" s="1"/>
  <c r="J397" i="1"/>
  <c r="H397" i="1"/>
  <c r="U397" i="1" l="1"/>
  <c r="V397" i="1" s="1"/>
  <c r="V400" i="1"/>
  <c r="V401" i="1" s="1"/>
  <c r="T397" i="1"/>
</calcChain>
</file>

<file path=xl/sharedStrings.xml><?xml version="1.0" encoding="utf-8"?>
<sst xmlns="http://schemas.openxmlformats.org/spreadsheetml/2006/main" count="624" uniqueCount="442">
  <si>
    <t>1</t>
  </si>
  <si>
    <t xml:space="preserve">5 .  STATEMENT OF PROGRESSIVE CAPITAL EXPENDITURE </t>
  </si>
  <si>
    <t>Major                           Head</t>
  </si>
  <si>
    <t xml:space="preserve">Description </t>
  </si>
  <si>
    <t>Expenditure during 2022-23</t>
  </si>
  <si>
    <t>Progressive expenditure upto 2022-23</t>
  </si>
  <si>
    <t>Expenditure during 2023-24</t>
  </si>
  <si>
    <t>Progressive expenditure upto 2023-24</t>
  </si>
  <si>
    <t>Percentage                             Increase(+)/                            Decrease(-)</t>
  </si>
  <si>
    <t>( ₹ in crore)</t>
  </si>
  <si>
    <r>
      <rPr>
        <b/>
        <sz val="9"/>
        <color rgb="FF000000"/>
        <rFont val="Times New Roman"/>
        <family val="1"/>
      </rPr>
      <t>A.</t>
    </r>
  </si>
  <si>
    <r>
      <rPr>
        <b/>
        <sz val="9"/>
        <color rgb="FF000000"/>
        <rFont val="Times New Roman"/>
        <family val="1"/>
      </rPr>
      <t>Capital Account Of General Services</t>
    </r>
  </si>
  <si>
    <r>
      <rPr>
        <sz val="9"/>
        <color rgb="FF000000"/>
        <rFont val="Times New Roman"/>
        <family val="1"/>
      </rPr>
      <t>4055</t>
    </r>
  </si>
  <si>
    <r>
      <rPr>
        <sz val="9"/>
        <color rgb="FF000000"/>
        <rFont val="Times New Roman"/>
        <family val="1"/>
      </rPr>
      <t>Capital Outlay On Police</t>
    </r>
  </si>
  <si>
    <r>
      <rPr>
        <sz val="9"/>
        <color rgb="FF000000"/>
        <rFont val="Times New Roman"/>
        <family val="1"/>
      </rPr>
      <t xml:space="preserve"> 41.94</t>
    </r>
  </si>
  <si>
    <r>
      <rPr>
        <sz val="9"/>
        <color rgb="FF000000"/>
        <rFont val="Times New Roman"/>
        <family val="1"/>
      </rPr>
      <t xml:space="preserve"> 396.96</t>
    </r>
  </si>
  <si>
    <r>
      <rPr>
        <sz val="9"/>
        <color rgb="FF000000"/>
        <rFont val="Times New Roman"/>
        <family val="1"/>
      </rPr>
      <t>4058</t>
    </r>
  </si>
  <si>
    <r>
      <rPr>
        <sz val="9"/>
        <color rgb="FF000000"/>
        <rFont val="Times New Roman"/>
        <family val="1"/>
      </rPr>
      <t>Capital Outlay On Stationery And Printing</t>
    </r>
  </si>
  <si>
    <r>
      <rPr>
        <sz val="9"/>
        <color rgb="FF000000"/>
        <rFont val="Times New Roman"/>
        <family val="1"/>
      </rPr>
      <t xml:space="preserve"> 4.60</t>
    </r>
  </si>
  <si>
    <r>
      <rPr>
        <sz val="9"/>
        <color rgb="FF000000"/>
        <rFont val="Times New Roman"/>
        <family val="1"/>
      </rPr>
      <t xml:space="preserve"> 60.37</t>
    </r>
  </si>
  <si>
    <r>
      <rPr>
        <sz val="9"/>
        <color rgb="FF000000"/>
        <rFont val="Times New Roman"/>
        <family val="1"/>
      </rPr>
      <t xml:space="preserve"> 3.98</t>
    </r>
  </si>
  <si>
    <r>
      <rPr>
        <sz val="9"/>
        <color rgb="FF000000"/>
        <rFont val="Times New Roman"/>
        <family val="1"/>
      </rPr>
      <t xml:space="preserve"> 64.35</t>
    </r>
  </si>
  <si>
    <r>
      <rPr>
        <sz val="9"/>
        <color rgb="FF000000"/>
        <rFont val="Times New Roman"/>
        <family val="1"/>
      </rPr>
      <t xml:space="preserve"> 6.59</t>
    </r>
  </si>
  <si>
    <r>
      <rPr>
        <sz val="9"/>
        <color rgb="FF000000"/>
        <rFont val="Times New Roman"/>
        <family val="1"/>
      </rPr>
      <t>4059</t>
    </r>
  </si>
  <si>
    <r>
      <rPr>
        <sz val="9"/>
        <color rgb="FF000000"/>
        <rFont val="Times New Roman"/>
        <family val="1"/>
      </rPr>
      <t>Capital Outlay On Public Works</t>
    </r>
  </si>
  <si>
    <r>
      <rPr>
        <sz val="9"/>
        <color rgb="FF000000"/>
        <rFont val="Times New Roman"/>
        <family val="1"/>
      </rPr>
      <t xml:space="preserve"> 260.35</t>
    </r>
  </si>
  <si>
    <r>
      <rPr>
        <sz val="9"/>
        <color rgb="FF000000"/>
        <rFont val="Times New Roman"/>
        <family val="1"/>
      </rPr>
      <t xml:space="preserve"> 2,987.34</t>
    </r>
  </si>
  <si>
    <r>
      <rPr>
        <sz val="9"/>
        <color rgb="FF000000"/>
        <rFont val="Times New Roman"/>
        <family val="1"/>
      </rPr>
      <t xml:space="preserve"> 144.65</t>
    </r>
  </si>
  <si>
    <r>
      <rPr>
        <sz val="9"/>
        <color rgb="FF000000"/>
        <rFont val="Times New Roman"/>
        <family val="1"/>
      </rPr>
      <t xml:space="preserve"> 3,131.99</t>
    </r>
  </si>
  <si>
    <r>
      <rPr>
        <sz val="9"/>
        <color rgb="FF000000"/>
        <rFont val="Times New Roman"/>
        <family val="1"/>
      </rPr>
      <t xml:space="preserve"> 4.84</t>
    </r>
  </si>
  <si>
    <r>
      <rPr>
        <sz val="9"/>
        <color rgb="FF000000"/>
        <rFont val="Times New Roman"/>
        <family val="1"/>
      </rPr>
      <t>Total - A. Capital Account Of General Services</t>
    </r>
  </si>
  <si>
    <r>
      <rPr>
        <b/>
        <sz val="9"/>
        <color rgb="FF000000"/>
        <rFont val="Times New Roman"/>
        <family val="1"/>
      </rPr>
      <t>B.</t>
    </r>
  </si>
  <si>
    <r>
      <rPr>
        <b/>
        <sz val="9"/>
        <color rgb="FF000000"/>
        <rFont val="Times New Roman"/>
        <family val="1"/>
      </rPr>
      <t>Capital Account Of Social Services</t>
    </r>
  </si>
  <si>
    <r>
      <rPr>
        <b/>
        <i/>
        <sz val="9"/>
        <color rgb="FF000000"/>
        <rFont val="Times New Roman"/>
        <family val="1"/>
      </rPr>
      <t>(a)</t>
    </r>
  </si>
  <si>
    <r>
      <rPr>
        <b/>
        <i/>
        <sz val="9"/>
        <color rgb="FF000000"/>
        <rFont val="Times New Roman"/>
        <family val="1"/>
      </rPr>
      <t>Capital Account of Education, Sports, Art and Culture</t>
    </r>
  </si>
  <si>
    <r>
      <rPr>
        <sz val="9"/>
        <color rgb="FF000000"/>
        <rFont val="Times New Roman"/>
        <family val="1"/>
      </rPr>
      <t>4202</t>
    </r>
  </si>
  <si>
    <r>
      <rPr>
        <sz val="9"/>
        <color rgb="FF000000"/>
        <rFont val="Times New Roman"/>
        <family val="1"/>
      </rPr>
      <t>Capital Outlay On Education, Sports, Art And Culture</t>
    </r>
  </si>
  <si>
    <r>
      <rPr>
        <sz val="9"/>
        <color rgb="FF000000"/>
        <rFont val="Times New Roman"/>
        <family val="1"/>
      </rPr>
      <t xml:space="preserve"> 4,942.41</t>
    </r>
  </si>
  <si>
    <r>
      <rPr>
        <sz val="9"/>
        <color rgb="FF000000"/>
        <rFont val="Times New Roman"/>
        <family val="1"/>
      </rPr>
      <t xml:space="preserve"> 656.54</t>
    </r>
  </si>
  <si>
    <r>
      <rPr>
        <sz val="9"/>
        <color rgb="FF000000"/>
        <rFont val="Times New Roman"/>
        <family val="1"/>
      </rPr>
      <t xml:space="preserve"> 5,598.95</t>
    </r>
  </si>
  <si>
    <r>
      <rPr>
        <sz val="9"/>
        <color rgb="FF000000"/>
        <rFont val="Times New Roman"/>
        <family val="1"/>
      </rPr>
      <t xml:space="preserve"> 13.28</t>
    </r>
  </si>
  <si>
    <r>
      <rPr>
        <sz val="9"/>
        <color rgb="FF000000"/>
        <rFont val="Times New Roman"/>
        <family val="1"/>
      </rPr>
      <t>Total - B. (a) Capital Account of Education, Sports, Art and Culture</t>
    </r>
  </si>
  <si>
    <r>
      <rPr>
        <b/>
        <i/>
        <sz val="9"/>
        <color rgb="FF000000"/>
        <rFont val="Times New Roman"/>
        <family val="1"/>
      </rPr>
      <t>(b)</t>
    </r>
  </si>
  <si>
    <r>
      <rPr>
        <b/>
        <i/>
        <sz val="9"/>
        <color rgb="FF000000"/>
        <rFont val="Times New Roman"/>
        <family val="1"/>
      </rPr>
      <t>Capital Account of Health and Family Welfare</t>
    </r>
  </si>
  <si>
    <r>
      <rPr>
        <sz val="9"/>
        <color rgb="FF000000"/>
        <rFont val="Times New Roman"/>
        <family val="1"/>
      </rPr>
      <t>4210</t>
    </r>
  </si>
  <si>
    <r>
      <rPr>
        <sz val="9"/>
        <color rgb="FF000000"/>
        <rFont val="Times New Roman"/>
        <family val="1"/>
      </rPr>
      <t>Capital Outlay On Medical And Public Health</t>
    </r>
  </si>
  <si>
    <r>
      <rPr>
        <sz val="9"/>
        <color rgb="FF000000"/>
        <rFont val="Times New Roman"/>
        <family val="1"/>
      </rPr>
      <t xml:space="preserve"> 359.17</t>
    </r>
  </si>
  <si>
    <r>
      <rPr>
        <sz val="9"/>
        <color rgb="FF000000"/>
        <rFont val="Times New Roman"/>
        <family val="1"/>
      </rPr>
      <t xml:space="preserve"> 348.11</t>
    </r>
  </si>
  <si>
    <r>
      <rPr>
        <sz val="9"/>
        <color rgb="FF000000"/>
        <rFont val="Times New Roman"/>
        <family val="1"/>
      </rPr>
      <t xml:space="preserve"> 9.90</t>
    </r>
  </si>
  <si>
    <r>
      <rPr>
        <sz val="9"/>
        <color rgb="FF000000"/>
        <rFont val="Times New Roman"/>
        <family val="1"/>
      </rPr>
      <t>4211</t>
    </r>
  </si>
  <si>
    <r>
      <rPr>
        <sz val="9"/>
        <color rgb="FF000000"/>
        <rFont val="Times New Roman"/>
        <family val="1"/>
      </rPr>
      <t>Capital Outlay On Family Welfare</t>
    </r>
  </si>
  <si>
    <r>
      <rPr>
        <sz val="9"/>
        <color rgb="FF000000"/>
        <rFont val="Times New Roman"/>
        <family val="1"/>
      </rPr>
      <t xml:space="preserve"> 95.12</t>
    </r>
  </si>
  <si>
    <r>
      <rPr>
        <sz val="9"/>
        <color rgb="FF000000"/>
        <rFont val="Times New Roman"/>
        <family val="1"/>
      </rPr>
      <t>Total - B. (b) Capital Account of Health and Family Welfare</t>
    </r>
  </si>
  <si>
    <r>
      <rPr>
        <sz val="9"/>
        <color rgb="FF000000"/>
        <rFont val="Times New Roman"/>
        <family val="1"/>
      </rPr>
      <t xml:space="preserve"> 9.64</t>
    </r>
  </si>
  <si>
    <t>2</t>
  </si>
  <si>
    <t xml:space="preserve"> - Contd.</t>
  </si>
  <si>
    <r>
      <rPr>
        <b/>
        <sz val="9"/>
        <color rgb="FF000000"/>
        <rFont val="Times New Roman"/>
        <family val="1"/>
      </rPr>
      <t xml:space="preserve">
B.</t>
    </r>
  </si>
  <si>
    <r>
      <rPr>
        <b/>
        <sz val="9"/>
        <color rgb="FF000000"/>
        <rFont val="Times New Roman"/>
        <family val="1"/>
      </rPr>
      <t xml:space="preserve">
Capital Account Of Social Services - </t>
    </r>
    <r>
      <rPr>
        <b/>
        <i/>
        <sz val="9"/>
        <color rgb="FF000000"/>
        <rFont val="Times New Roman"/>
        <family val="1"/>
      </rPr>
      <t>(Contd.)</t>
    </r>
  </si>
  <si>
    <r>
      <rPr>
        <b/>
        <sz val="9"/>
        <color rgb="FFFFFFFF"/>
        <rFont val="Times New Roman"/>
        <family val="1"/>
      </rPr>
      <t xml:space="preserve">
i</t>
    </r>
  </si>
  <si>
    <r>
      <rPr>
        <b/>
        <i/>
        <sz val="9"/>
        <color rgb="FF000000"/>
        <rFont val="Times New Roman"/>
        <family val="1"/>
      </rPr>
      <t>(c)</t>
    </r>
  </si>
  <si>
    <r>
      <rPr>
        <b/>
        <i/>
        <sz val="9"/>
        <color rgb="FF000000"/>
        <rFont val="Times New Roman"/>
        <family val="1"/>
      </rPr>
      <t>Capital Account of Water Supply, Sanitation, Housing and Urban Development</t>
    </r>
  </si>
  <si>
    <r>
      <rPr>
        <sz val="9"/>
        <color rgb="FF000000"/>
        <rFont val="Times New Roman"/>
        <family val="1"/>
      </rPr>
      <t>4215</t>
    </r>
  </si>
  <si>
    <r>
      <rPr>
        <sz val="9"/>
        <color rgb="FF000000"/>
        <rFont val="Times New Roman"/>
        <family val="1"/>
      </rPr>
      <t>Capital Outlay On Water Supply And Sanitation</t>
    </r>
  </si>
  <si>
    <r>
      <rPr>
        <sz val="9"/>
        <color rgb="FF000000"/>
        <rFont val="Times New Roman"/>
        <family val="1"/>
      </rPr>
      <t xml:space="preserve"> 1,751.79</t>
    </r>
  </si>
  <si>
    <r>
      <rPr>
        <sz val="9"/>
        <color rgb="FF000000"/>
        <rFont val="Times New Roman"/>
        <family val="1"/>
      </rPr>
      <t xml:space="preserve"> 1,350.78</t>
    </r>
  </si>
  <si>
    <r>
      <rPr>
        <sz val="9"/>
        <color rgb="FF000000"/>
        <rFont val="Times New Roman"/>
        <family val="1"/>
      </rPr>
      <t xml:space="preserve"> 16.70</t>
    </r>
  </si>
  <si>
    <r>
      <rPr>
        <sz val="9"/>
        <color rgb="FF000000"/>
        <rFont val="Times New Roman"/>
        <family val="1"/>
      </rPr>
      <t>4216</t>
    </r>
  </si>
  <si>
    <r>
      <rPr>
        <sz val="9"/>
        <color rgb="FF000000"/>
        <rFont val="Times New Roman"/>
        <family val="1"/>
      </rPr>
      <t>Capital Outlay On Housing</t>
    </r>
  </si>
  <si>
    <r>
      <rPr>
        <sz val="9"/>
        <color rgb="FF000000"/>
        <rFont val="Times New Roman"/>
        <family val="1"/>
      </rPr>
      <t xml:space="preserve"> 8.76</t>
    </r>
  </si>
  <si>
    <r>
      <rPr>
        <sz val="9"/>
        <color rgb="FF000000"/>
        <rFont val="Times New Roman"/>
        <family val="1"/>
      </rPr>
      <t xml:space="preserve"> 14.77</t>
    </r>
  </si>
  <si>
    <r>
      <rPr>
        <sz val="9"/>
        <color rgb="FF000000"/>
        <rFont val="Times New Roman"/>
        <family val="1"/>
      </rPr>
      <t xml:space="preserve"> 2.10</t>
    </r>
  </si>
  <si>
    <r>
      <rPr>
        <sz val="9"/>
        <color rgb="FF000000"/>
        <rFont val="Times New Roman"/>
        <family val="1"/>
      </rPr>
      <t>4217</t>
    </r>
  </si>
  <si>
    <r>
      <rPr>
        <sz val="9"/>
        <color rgb="FF000000"/>
        <rFont val="Times New Roman"/>
        <family val="1"/>
      </rPr>
      <t>Capital Outlay On Urban Development</t>
    </r>
  </si>
  <si>
    <r>
      <rPr>
        <sz val="9"/>
        <color rgb="FF000000"/>
        <rFont val="Times New Roman"/>
        <family val="1"/>
      </rPr>
      <t xml:space="preserve"> 41.43</t>
    </r>
  </si>
  <si>
    <r>
      <rPr>
        <sz val="9"/>
        <color rgb="FF000000"/>
        <rFont val="Times New Roman"/>
        <family val="1"/>
      </rPr>
      <t xml:space="preserve"> 519.86</t>
    </r>
  </si>
  <si>
    <r>
      <rPr>
        <sz val="9"/>
        <color rgb="FF000000"/>
        <rFont val="Times New Roman"/>
        <family val="1"/>
      </rPr>
      <t xml:space="preserve"> 146.33</t>
    </r>
  </si>
  <si>
    <r>
      <rPr>
        <sz val="9"/>
        <color rgb="FF000000"/>
        <rFont val="Times New Roman"/>
        <family val="1"/>
      </rPr>
      <t xml:space="preserve"> 666.19</t>
    </r>
  </si>
  <si>
    <r>
      <rPr>
        <sz val="9"/>
        <color rgb="FF000000"/>
        <rFont val="Times New Roman"/>
        <family val="1"/>
      </rPr>
      <t xml:space="preserve"> 28.15</t>
    </r>
  </si>
  <si>
    <r>
      <rPr>
        <sz val="9"/>
        <color rgb="FF000000"/>
        <rFont val="Times New Roman"/>
        <family val="1"/>
      </rPr>
      <t>Total - B. (c) Capital Account of Water Supply, Sanitation, Housing and Urban Development</t>
    </r>
  </si>
  <si>
    <r>
      <rPr>
        <sz val="9"/>
        <color rgb="FF000000"/>
        <rFont val="Times New Roman"/>
        <family val="1"/>
      </rPr>
      <t xml:space="preserve"> 1,801.98</t>
    </r>
  </si>
  <si>
    <r>
      <rPr>
        <sz val="9"/>
        <color rgb="FF000000"/>
        <rFont val="Times New Roman"/>
        <family val="1"/>
      </rPr>
      <t xml:space="preserve"> 1,511.88</t>
    </r>
  </si>
  <si>
    <r>
      <rPr>
        <sz val="9"/>
        <color rgb="FF000000"/>
        <rFont val="Times New Roman"/>
        <family val="1"/>
      </rPr>
      <t xml:space="preserve"> 16.50</t>
    </r>
  </si>
  <si>
    <r>
      <rPr>
        <b/>
        <i/>
        <sz val="9"/>
        <color rgb="FF000000"/>
        <rFont val="Times New Roman"/>
        <family val="1"/>
      </rPr>
      <t>(d)</t>
    </r>
  </si>
  <si>
    <r>
      <rPr>
        <b/>
        <i/>
        <sz val="9"/>
        <color rgb="FF000000"/>
        <rFont val="Times New Roman"/>
        <family val="1"/>
      </rPr>
      <t>Capital Account of Information and Broadcasting</t>
    </r>
  </si>
  <si>
    <r>
      <rPr>
        <sz val="9"/>
        <color rgb="FF000000"/>
        <rFont val="Times New Roman"/>
        <family val="1"/>
      </rPr>
      <t>4220</t>
    </r>
  </si>
  <si>
    <r>
      <rPr>
        <sz val="9"/>
        <color rgb="FF000000"/>
        <rFont val="Times New Roman"/>
        <family val="1"/>
      </rPr>
      <t>Capital Outlay On Information And Publicity</t>
    </r>
  </si>
  <si>
    <r>
      <rPr>
        <sz val="9"/>
        <color rgb="FF000000"/>
        <rFont val="Times New Roman"/>
        <family val="1"/>
      </rPr>
      <t xml:space="preserve"> 1.77</t>
    </r>
  </si>
  <si>
    <r>
      <rPr>
        <sz val="9"/>
        <color rgb="FF000000"/>
        <rFont val="Times New Roman"/>
        <family val="1"/>
      </rPr>
      <t xml:space="preserve"> 24.26</t>
    </r>
  </si>
  <si>
    <r>
      <rPr>
        <sz val="9"/>
        <color rgb="FF000000"/>
        <rFont val="Times New Roman"/>
        <family val="1"/>
      </rPr>
      <t xml:space="preserve"> 0.81</t>
    </r>
  </si>
  <si>
    <r>
      <rPr>
        <sz val="9"/>
        <color rgb="FF000000"/>
        <rFont val="Times New Roman"/>
        <family val="1"/>
      </rPr>
      <t xml:space="preserve"> 25.07</t>
    </r>
  </si>
  <si>
    <r>
      <rPr>
        <sz val="9"/>
        <color rgb="FF000000"/>
        <rFont val="Times New Roman"/>
        <family val="1"/>
      </rPr>
      <t xml:space="preserve"> 3.34</t>
    </r>
  </si>
  <si>
    <r>
      <rPr>
        <sz val="9"/>
        <color rgb="FF000000"/>
        <rFont val="Times New Roman"/>
        <family val="1"/>
      </rPr>
      <t>Total - B. (d) Capital Account of Information and Broadcasting</t>
    </r>
  </si>
  <si>
    <r>
      <rPr>
        <b/>
        <i/>
        <sz val="9"/>
        <color rgb="FF000000"/>
        <rFont val="Times New Roman"/>
        <family val="1"/>
      </rPr>
      <t>(e)</t>
    </r>
  </si>
  <si>
    <r>
      <rPr>
        <b/>
        <i/>
        <sz val="9"/>
        <color rgb="FF000000"/>
        <rFont val="Times New Roman"/>
        <family val="1"/>
      </rPr>
      <t>Capital Account of Welfare of Scheduled Castes, Scheduled Tribes and Other Backward Classes</t>
    </r>
  </si>
  <si>
    <r>
      <rPr>
        <sz val="9"/>
        <color rgb="FF000000"/>
        <rFont val="Times New Roman"/>
        <family val="1"/>
      </rPr>
      <t>4225</t>
    </r>
  </si>
  <si>
    <r>
      <rPr>
        <sz val="9"/>
        <color rgb="FF000000"/>
        <rFont val="Times New Roman"/>
        <family val="1"/>
      </rPr>
      <t>Capital Outlay On Welfare Of Scheduled Castes, Scheduled Tribes, Other Backward Classes And Minorities</t>
    </r>
  </si>
  <si>
    <r>
      <rPr>
        <sz val="9"/>
        <color rgb="FF000000"/>
        <rFont val="Times New Roman"/>
        <family val="1"/>
      </rPr>
      <t xml:space="preserve"> 174.93</t>
    </r>
  </si>
  <si>
    <r>
      <rPr>
        <sz val="9"/>
        <color rgb="FF000000"/>
        <rFont val="Times New Roman"/>
        <family val="1"/>
      </rPr>
      <t xml:space="preserve"> 300.54</t>
    </r>
  </si>
  <si>
    <r>
      <rPr>
        <sz val="9"/>
        <color rgb="FF000000"/>
        <rFont val="Times New Roman"/>
        <family val="1"/>
      </rPr>
      <t>Total - B. (e) Capital Account of Welfare of Scheduled Castes, Scheduled Tribes and Other Backward Classes</t>
    </r>
  </si>
  <si>
    <r>
      <rPr>
        <b/>
        <i/>
        <sz val="9"/>
        <color rgb="FF000000"/>
        <rFont val="Times New Roman"/>
        <family val="1"/>
      </rPr>
      <t>(g)</t>
    </r>
  </si>
  <si>
    <r>
      <rPr>
        <b/>
        <i/>
        <sz val="9"/>
        <color rgb="FF000000"/>
        <rFont val="Times New Roman"/>
        <family val="1"/>
      </rPr>
      <t>Capital Account of Social Welfare and Nutrition</t>
    </r>
  </si>
  <si>
    <t>3</t>
  </si>
  <si>
    <r>
      <rPr>
        <b/>
        <sz val="9"/>
        <color rgb="FF000000"/>
        <rFont val="Times New Roman"/>
        <family val="1"/>
      </rPr>
      <t xml:space="preserve">
B.
(g)</t>
    </r>
  </si>
  <si>
    <r>
      <rPr>
        <b/>
        <sz val="9"/>
        <color rgb="FF000000"/>
        <rFont val="Times New Roman"/>
        <family val="1"/>
      </rPr>
      <t xml:space="preserve">
Capital Account Of Social Services - </t>
    </r>
    <r>
      <rPr>
        <b/>
        <i/>
        <sz val="9"/>
        <color rgb="FF000000"/>
        <rFont val="Times New Roman"/>
        <family val="1"/>
      </rPr>
      <t>(Concld.)</t>
    </r>
    <r>
      <rPr>
        <b/>
        <sz val="9"/>
        <color rgb="FF000000"/>
        <rFont val="Times New Roman"/>
        <family val="1"/>
      </rPr>
      <t xml:space="preserve">
Capital Account of Social Welfare and Nutrition - </t>
    </r>
    <r>
      <rPr>
        <b/>
        <i/>
        <sz val="9"/>
        <color rgb="FF000000"/>
        <rFont val="Times New Roman"/>
        <family val="1"/>
      </rPr>
      <t>(Concld.)</t>
    </r>
  </si>
  <si>
    <r>
      <rPr>
        <b/>
        <sz val="9"/>
        <color rgb="FFFFFFFF"/>
        <rFont val="Times New Roman"/>
        <family val="1"/>
      </rPr>
      <t xml:space="preserve">
i
i</t>
    </r>
  </si>
  <si>
    <r>
      <rPr>
        <sz val="9"/>
        <color rgb="FF000000"/>
        <rFont val="Times New Roman"/>
        <family val="1"/>
      </rPr>
      <t>4235</t>
    </r>
  </si>
  <si>
    <r>
      <rPr>
        <sz val="9"/>
        <color rgb="FF000000"/>
        <rFont val="Times New Roman"/>
        <family val="1"/>
      </rPr>
      <t>Capital Outlay On Social Security And Welfare</t>
    </r>
  </si>
  <si>
    <r>
      <rPr>
        <sz val="9"/>
        <color rgb="FF000000"/>
        <rFont val="Times New Roman"/>
        <family val="1"/>
      </rPr>
      <t xml:space="preserve"> 19.75</t>
    </r>
  </si>
  <si>
    <r>
      <rPr>
        <sz val="9"/>
        <color rgb="FF000000"/>
        <rFont val="Times New Roman"/>
        <family val="1"/>
      </rPr>
      <t xml:space="preserve"> 427.00</t>
    </r>
  </si>
  <si>
    <r>
      <rPr>
        <sz val="9"/>
        <color rgb="FF000000"/>
        <rFont val="Times New Roman"/>
        <family val="1"/>
      </rPr>
      <t xml:space="preserve"> 33.48</t>
    </r>
  </si>
  <si>
    <r>
      <rPr>
        <sz val="9"/>
        <color rgb="FF000000"/>
        <rFont val="Times New Roman"/>
        <family val="1"/>
      </rPr>
      <t xml:space="preserve"> 460.48</t>
    </r>
  </si>
  <si>
    <r>
      <rPr>
        <sz val="9"/>
        <color rgb="FF000000"/>
        <rFont val="Times New Roman"/>
        <family val="1"/>
      </rPr>
      <t xml:space="preserve"> 7.84</t>
    </r>
  </si>
  <si>
    <r>
      <rPr>
        <sz val="9"/>
        <color rgb="FF000000"/>
        <rFont val="Times New Roman"/>
        <family val="1"/>
      </rPr>
      <t>Total - B. (g) Capital Account of Social Welfare and Nutrition</t>
    </r>
  </si>
  <si>
    <r>
      <rPr>
        <b/>
        <i/>
        <sz val="9"/>
        <color rgb="FF000000"/>
        <rFont val="Times New Roman"/>
        <family val="1"/>
      </rPr>
      <t>(h)</t>
    </r>
  </si>
  <si>
    <r>
      <rPr>
        <b/>
        <i/>
        <sz val="9"/>
        <color rgb="FF000000"/>
        <rFont val="Times New Roman"/>
        <family val="1"/>
      </rPr>
      <t>Capital Account of Other Social Services</t>
    </r>
  </si>
  <si>
    <r>
      <rPr>
        <sz val="9"/>
        <color rgb="FF000000"/>
        <rFont val="Times New Roman"/>
        <family val="1"/>
      </rPr>
      <t>4250</t>
    </r>
  </si>
  <si>
    <r>
      <rPr>
        <sz val="9"/>
        <color rgb="FF000000"/>
        <rFont val="Times New Roman"/>
        <family val="1"/>
      </rPr>
      <t>Capital Outlay On Other Social Services</t>
    </r>
  </si>
  <si>
    <r>
      <rPr>
        <sz val="9"/>
        <color rgb="FF000000"/>
        <rFont val="Times New Roman"/>
        <family val="1"/>
      </rPr>
      <t xml:space="preserve"> 107.57</t>
    </r>
  </si>
  <si>
    <r>
      <rPr>
        <sz val="9"/>
        <color rgb="FF000000"/>
        <rFont val="Times New Roman"/>
        <family val="1"/>
      </rPr>
      <t xml:space="preserve"> 94.21</t>
    </r>
  </si>
  <si>
    <r>
      <rPr>
        <sz val="9"/>
        <color rgb="FF000000"/>
        <rFont val="Times New Roman"/>
        <family val="1"/>
      </rPr>
      <t xml:space="preserve"> 5.92</t>
    </r>
  </si>
  <si>
    <r>
      <rPr>
        <sz val="9"/>
        <color rgb="FF000000"/>
        <rFont val="Times New Roman"/>
        <family val="1"/>
      </rPr>
      <t>Total - B. (h) Capital Account of Other Social Services</t>
    </r>
  </si>
  <si>
    <r>
      <rPr>
        <sz val="9"/>
        <color rgb="FF000000"/>
        <rFont val="Times New Roman"/>
        <family val="1"/>
      </rPr>
      <t>Total - B. Capital Account Of Social Services</t>
    </r>
  </si>
  <si>
    <r>
      <rPr>
        <b/>
        <sz val="9"/>
        <color rgb="FF000000"/>
        <rFont val="Times New Roman"/>
        <family val="1"/>
      </rPr>
      <t>C.</t>
    </r>
  </si>
  <si>
    <r>
      <rPr>
        <b/>
        <sz val="9"/>
        <color rgb="FF000000"/>
        <rFont val="Times New Roman"/>
        <family val="1"/>
      </rPr>
      <t>Capital Outlay On Economic Services</t>
    </r>
  </si>
  <si>
    <r>
      <rPr>
        <b/>
        <i/>
        <sz val="9"/>
        <color rgb="FF000000"/>
        <rFont val="Times New Roman"/>
        <family val="1"/>
      </rPr>
      <t>Capital Account of Agriculture and Allied Activities</t>
    </r>
  </si>
  <si>
    <r>
      <rPr>
        <sz val="9"/>
        <color rgb="FF000000"/>
        <rFont val="Times New Roman"/>
        <family val="1"/>
      </rPr>
      <t>4401</t>
    </r>
  </si>
  <si>
    <r>
      <rPr>
        <sz val="9"/>
        <color rgb="FF000000"/>
        <rFont val="Times New Roman"/>
        <family val="1"/>
      </rPr>
      <t>Capital Outlay On Crop Husbandry</t>
    </r>
  </si>
  <si>
    <r>
      <rPr>
        <sz val="9"/>
        <color rgb="FF000000"/>
        <rFont val="Times New Roman"/>
        <family val="1"/>
      </rPr>
      <t xml:space="preserve"> 12.36</t>
    </r>
  </si>
  <si>
    <r>
      <rPr>
        <sz val="9"/>
        <color rgb="FF000000"/>
        <rFont val="Times New Roman"/>
        <family val="1"/>
      </rPr>
      <t xml:space="preserve"> 168.53</t>
    </r>
  </si>
  <si>
    <r>
      <rPr>
        <sz val="9"/>
        <color rgb="FF000000"/>
        <rFont val="Times New Roman"/>
        <family val="1"/>
      </rPr>
      <t xml:space="preserve"> 4.10</t>
    </r>
  </si>
  <si>
    <r>
      <rPr>
        <sz val="9"/>
        <color rgb="FF000000"/>
        <rFont val="Times New Roman"/>
        <family val="1"/>
      </rPr>
      <t xml:space="preserve"> 172.63</t>
    </r>
  </si>
  <si>
    <r>
      <rPr>
        <sz val="9"/>
        <color rgb="FF000000"/>
        <rFont val="Times New Roman"/>
        <family val="1"/>
      </rPr>
      <t xml:space="preserve"> 2.43</t>
    </r>
  </si>
  <si>
    <r>
      <rPr>
        <sz val="9"/>
        <color rgb="FF000000"/>
        <rFont val="Times New Roman"/>
        <family val="1"/>
      </rPr>
      <t>4402</t>
    </r>
  </si>
  <si>
    <r>
      <rPr>
        <sz val="9"/>
        <color rgb="FF000000"/>
        <rFont val="Times New Roman"/>
        <family val="1"/>
      </rPr>
      <t>Capital Outlay On Soil And Water Conservation</t>
    </r>
  </si>
  <si>
    <r>
      <rPr>
        <sz val="9"/>
        <color rgb="FF000000"/>
        <rFont val="Times New Roman"/>
        <family val="1"/>
      </rPr>
      <t xml:space="preserve"> 47.95</t>
    </r>
  </si>
  <si>
    <r>
      <rPr>
        <sz val="9"/>
        <color rgb="FF000000"/>
        <rFont val="Times New Roman"/>
        <family val="1"/>
      </rPr>
      <t xml:space="preserve"> 54.66</t>
    </r>
  </si>
  <si>
    <r>
      <rPr>
        <sz val="9"/>
        <color rgb="FF000000"/>
        <rFont val="Times New Roman"/>
        <family val="1"/>
      </rPr>
      <t xml:space="preserve"> 7.09</t>
    </r>
  </si>
  <si>
    <r>
      <rPr>
        <sz val="9"/>
        <color rgb="FF000000"/>
        <rFont val="Times New Roman"/>
        <family val="1"/>
      </rPr>
      <t>4403</t>
    </r>
  </si>
  <si>
    <r>
      <rPr>
        <sz val="9"/>
        <color rgb="FF000000"/>
        <rFont val="Times New Roman"/>
        <family val="1"/>
      </rPr>
      <t>Capital Outlay On Animal Husbandry</t>
    </r>
  </si>
  <si>
    <r>
      <rPr>
        <sz val="9"/>
        <color rgb="FF000000"/>
        <rFont val="Times New Roman"/>
        <family val="1"/>
      </rPr>
      <t xml:space="preserve"> 11.20</t>
    </r>
  </si>
  <si>
    <r>
      <rPr>
        <sz val="9"/>
        <color rgb="FF000000"/>
        <rFont val="Times New Roman"/>
        <family val="1"/>
      </rPr>
      <t xml:space="preserve"> 194.65</t>
    </r>
  </si>
  <si>
    <r>
      <rPr>
        <sz val="9"/>
        <color rgb="FF000000"/>
        <rFont val="Times New Roman"/>
        <family val="1"/>
      </rPr>
      <t xml:space="preserve"> 13.71</t>
    </r>
  </si>
  <si>
    <r>
      <rPr>
        <sz val="9"/>
        <color rgb="FF000000"/>
        <rFont val="Times New Roman"/>
        <family val="1"/>
      </rPr>
      <t xml:space="preserve"> 208.36</t>
    </r>
  </si>
  <si>
    <r>
      <rPr>
        <sz val="9"/>
        <color rgb="FF000000"/>
        <rFont val="Times New Roman"/>
        <family val="1"/>
      </rPr>
      <t xml:space="preserve"> 7.04</t>
    </r>
  </si>
  <si>
    <r>
      <rPr>
        <sz val="9"/>
        <color rgb="FF000000"/>
        <rFont val="Times New Roman"/>
        <family val="1"/>
      </rPr>
      <t>4404</t>
    </r>
  </si>
  <si>
    <r>
      <rPr>
        <sz val="9"/>
        <color rgb="FF000000"/>
        <rFont val="Times New Roman"/>
        <family val="1"/>
      </rPr>
      <t>Capital Outlay On Dairy Development</t>
    </r>
  </si>
  <si>
    <r>
      <rPr>
        <sz val="9"/>
        <color rgb="FF000000"/>
        <rFont val="Times New Roman"/>
        <family val="1"/>
      </rPr>
      <t xml:space="preserve"> 16.55</t>
    </r>
  </si>
  <si>
    <r>
      <rPr>
        <sz val="9"/>
        <color rgb="FF000000"/>
        <rFont val="Times New Roman"/>
        <family val="1"/>
      </rPr>
      <t xml:space="preserve"> 12.63</t>
    </r>
  </si>
  <si>
    <t>4</t>
  </si>
  <si>
    <r>
      <rPr>
        <b/>
        <sz val="9"/>
        <color rgb="FF000000"/>
        <rFont val="Times New Roman"/>
        <family val="1"/>
      </rPr>
      <t xml:space="preserve">
C.
(a)</t>
    </r>
  </si>
  <si>
    <r>
      <rPr>
        <b/>
        <sz val="9"/>
        <color rgb="FF000000"/>
        <rFont val="Times New Roman"/>
        <family val="1"/>
      </rPr>
      <t xml:space="preserve">
Capital Outlay On Economic Services - </t>
    </r>
    <r>
      <rPr>
        <b/>
        <i/>
        <sz val="9"/>
        <color rgb="FF000000"/>
        <rFont val="Times New Roman"/>
        <family val="1"/>
      </rPr>
      <t>(Contd.)</t>
    </r>
    <r>
      <rPr>
        <b/>
        <sz val="9"/>
        <color rgb="FF000000"/>
        <rFont val="Times New Roman"/>
        <family val="1"/>
      </rPr>
      <t xml:space="preserve">
Capital Account of Agriculture and Allied Activities - </t>
    </r>
    <r>
      <rPr>
        <b/>
        <i/>
        <sz val="9"/>
        <color rgb="FF000000"/>
        <rFont val="Times New Roman"/>
        <family val="1"/>
      </rPr>
      <t>(Concld.)</t>
    </r>
  </si>
  <si>
    <r>
      <rPr>
        <sz val="9"/>
        <color rgb="FF000000"/>
        <rFont val="Times New Roman"/>
        <family val="1"/>
      </rPr>
      <t>4405</t>
    </r>
  </si>
  <si>
    <r>
      <rPr>
        <sz val="9"/>
        <color rgb="FF000000"/>
        <rFont val="Times New Roman"/>
        <family val="1"/>
      </rPr>
      <t>Capital Outlay On Fisheries</t>
    </r>
  </si>
  <si>
    <r>
      <rPr>
        <sz val="9"/>
        <color rgb="FF000000"/>
        <rFont val="Times New Roman"/>
        <family val="1"/>
      </rPr>
      <t xml:space="preserve"> 330.53</t>
    </r>
  </si>
  <si>
    <r>
      <rPr>
        <sz val="9"/>
        <color rgb="FF000000"/>
        <rFont val="Times New Roman"/>
        <family val="1"/>
      </rPr>
      <t xml:space="preserve"> 244.46</t>
    </r>
  </si>
  <si>
    <r>
      <rPr>
        <sz val="9"/>
        <color rgb="FF000000"/>
        <rFont val="Times New Roman"/>
        <family val="1"/>
      </rPr>
      <t xml:space="preserve"> 7.70</t>
    </r>
  </si>
  <si>
    <r>
      <rPr>
        <sz val="9"/>
        <color rgb="FF000000"/>
        <rFont val="Times New Roman"/>
        <family val="1"/>
      </rPr>
      <t>4406</t>
    </r>
  </si>
  <si>
    <r>
      <rPr>
        <sz val="9"/>
        <color rgb="FF000000"/>
        <rFont val="Times New Roman"/>
        <family val="1"/>
      </rPr>
      <t>Capital Outlay On Forestry And Wild Life</t>
    </r>
  </si>
  <si>
    <r>
      <rPr>
        <sz val="9"/>
        <color rgb="FF000000"/>
        <rFont val="Times New Roman"/>
        <family val="1"/>
      </rPr>
      <t xml:space="preserve"> 66.52</t>
    </r>
  </si>
  <si>
    <r>
      <rPr>
        <sz val="9"/>
        <color rgb="FF000000"/>
        <rFont val="Times New Roman"/>
        <family val="1"/>
      </rPr>
      <t xml:space="preserve"> 851.95</t>
    </r>
  </si>
  <si>
    <r>
      <rPr>
        <sz val="9"/>
        <color rgb="FF000000"/>
        <rFont val="Times New Roman"/>
        <family val="1"/>
      </rPr>
      <t xml:space="preserve"> 67.58</t>
    </r>
  </si>
  <si>
    <r>
      <rPr>
        <sz val="9"/>
        <color rgb="FF000000"/>
        <rFont val="Times New Roman"/>
        <family val="1"/>
      </rPr>
      <t xml:space="preserve"> 919.53</t>
    </r>
  </si>
  <si>
    <r>
      <rPr>
        <sz val="9"/>
        <color rgb="FF000000"/>
        <rFont val="Times New Roman"/>
        <family val="1"/>
      </rPr>
      <t xml:space="preserve"> 7.93</t>
    </r>
  </si>
  <si>
    <r>
      <rPr>
        <sz val="9"/>
        <color rgb="FF000000"/>
        <rFont val="Times New Roman"/>
        <family val="1"/>
      </rPr>
      <t>4407</t>
    </r>
  </si>
  <si>
    <r>
      <rPr>
        <sz val="9"/>
        <color rgb="FF000000"/>
        <rFont val="Times New Roman"/>
        <family val="1"/>
      </rPr>
      <t>Capital Outlay On Plantations</t>
    </r>
  </si>
  <si>
    <r>
      <rPr>
        <sz val="9"/>
        <color rgb="FF000000"/>
        <rFont val="Times New Roman"/>
        <family val="1"/>
      </rPr>
      <t xml:space="preserve"> 5.57</t>
    </r>
  </si>
  <si>
    <r>
      <rPr>
        <sz val="9"/>
        <color rgb="FF000000"/>
        <rFont val="Times New Roman"/>
        <family val="1"/>
      </rPr>
      <t>4408</t>
    </r>
  </si>
  <si>
    <r>
      <rPr>
        <sz val="9"/>
        <color rgb="FF000000"/>
        <rFont val="Times New Roman"/>
        <family val="1"/>
      </rPr>
      <t>Capital Outlay On Food, Storage And Warehousing</t>
    </r>
  </si>
  <si>
    <r>
      <rPr>
        <sz val="9"/>
        <color rgb="FF000000"/>
        <rFont val="Times New Roman"/>
        <family val="1"/>
      </rPr>
      <t xml:space="preserve"> 74.05</t>
    </r>
  </si>
  <si>
    <r>
      <rPr>
        <sz val="9"/>
        <color rgb="FF000000"/>
        <rFont val="Times New Roman"/>
        <family val="1"/>
      </rPr>
      <t xml:space="preserve"> 0.24</t>
    </r>
  </si>
  <si>
    <r>
      <rPr>
        <sz val="9"/>
        <color rgb="FF000000"/>
        <rFont val="Times New Roman"/>
        <family val="1"/>
      </rPr>
      <t>4415</t>
    </r>
  </si>
  <si>
    <r>
      <rPr>
        <sz val="9"/>
        <color rgb="FF000000"/>
        <rFont val="Times New Roman"/>
        <family val="1"/>
      </rPr>
      <t>Capital Outlay On Agricultural Research And Education</t>
    </r>
  </si>
  <si>
    <r>
      <rPr>
        <sz val="9"/>
        <color rgb="FF000000"/>
        <rFont val="Times New Roman"/>
        <family val="1"/>
      </rPr>
      <t xml:space="preserve"> 8.64</t>
    </r>
  </si>
  <si>
    <r>
      <rPr>
        <sz val="9"/>
        <color rgb="FF000000"/>
        <rFont val="Times New Roman"/>
        <family val="1"/>
      </rPr>
      <t>4425</t>
    </r>
  </si>
  <si>
    <r>
      <rPr>
        <sz val="9"/>
        <color rgb="FF000000"/>
        <rFont val="Times New Roman"/>
        <family val="1"/>
      </rPr>
      <t>Capital Outlay On Co-Operation</t>
    </r>
  </si>
  <si>
    <r>
      <rPr>
        <sz val="9"/>
        <color rgb="FF000000"/>
        <rFont val="Times New Roman"/>
        <family val="1"/>
      </rPr>
      <t xml:space="preserve"> 7.35</t>
    </r>
  </si>
  <si>
    <r>
      <rPr>
        <sz val="9"/>
        <color rgb="FF000000"/>
        <rFont val="Times New Roman"/>
        <family val="1"/>
      </rPr>
      <t>4435</t>
    </r>
  </si>
  <si>
    <r>
      <rPr>
        <sz val="9"/>
        <color rgb="FF000000"/>
        <rFont val="Times New Roman"/>
        <family val="1"/>
      </rPr>
      <t>Capital Outlay On Other Agricultural Programmes</t>
    </r>
  </si>
  <si>
    <r>
      <rPr>
        <sz val="9"/>
        <color rgb="FF000000"/>
        <rFont val="Times New Roman"/>
        <family val="1"/>
      </rPr>
      <t xml:space="preserve"> 43.69</t>
    </r>
  </si>
  <si>
    <r>
      <rPr>
        <sz val="9"/>
        <color rgb="FF000000"/>
        <rFont val="Times New Roman"/>
        <family val="1"/>
      </rPr>
      <t xml:space="preserve"> 159.64</t>
    </r>
  </si>
  <si>
    <r>
      <rPr>
        <sz val="9"/>
        <color rgb="FF000000"/>
        <rFont val="Times New Roman"/>
        <family val="1"/>
      </rPr>
      <t xml:space="preserve"> 34.02</t>
    </r>
  </si>
  <si>
    <r>
      <rPr>
        <sz val="9"/>
        <color rgb="FF000000"/>
        <rFont val="Times New Roman"/>
        <family val="1"/>
      </rPr>
      <t xml:space="preserve"> 193.66</t>
    </r>
  </si>
  <si>
    <r>
      <rPr>
        <sz val="9"/>
        <color rgb="FF000000"/>
        <rFont val="Times New Roman"/>
        <family val="1"/>
      </rPr>
      <t xml:space="preserve"> 21.31</t>
    </r>
  </si>
  <si>
    <r>
      <rPr>
        <sz val="9"/>
        <color rgb="FF000000"/>
        <rFont val="Times New Roman"/>
        <family val="1"/>
      </rPr>
      <t>Total - C. (a) Capital Account of Agriculture and Allied Activities</t>
    </r>
  </si>
  <si>
    <r>
      <rPr>
        <sz val="9"/>
        <color rgb="FF000000"/>
        <rFont val="Times New Roman"/>
        <family val="1"/>
      </rPr>
      <t xml:space="preserve"> 7,358.09</t>
    </r>
  </si>
  <si>
    <r>
      <rPr>
        <sz val="9"/>
        <color rgb="FF000000"/>
        <rFont val="Times New Roman"/>
        <family val="1"/>
      </rPr>
      <t>4515</t>
    </r>
  </si>
  <si>
    <r>
      <rPr>
        <sz val="9"/>
        <color rgb="FF000000"/>
        <rFont val="Times New Roman"/>
        <family val="1"/>
      </rPr>
      <t>Capital Outlay On Other Rural Development Programmes</t>
    </r>
  </si>
  <si>
    <r>
      <rPr>
        <sz val="9"/>
        <color rgb="FF000000"/>
        <rFont val="Times New Roman"/>
        <family val="1"/>
      </rPr>
      <t xml:space="preserve"> 1,446.86</t>
    </r>
  </si>
  <si>
    <r>
      <rPr>
        <sz val="9"/>
        <color rgb="FF000000"/>
        <rFont val="Times New Roman"/>
        <family val="1"/>
      </rPr>
      <t xml:space="preserve"> 1,190.17</t>
    </r>
  </si>
  <si>
    <r>
      <rPr>
        <sz val="9"/>
        <color rgb="FF000000"/>
        <rFont val="Times New Roman"/>
        <family val="1"/>
      </rPr>
      <t xml:space="preserve"> 15.94</t>
    </r>
  </si>
  <si>
    <r>
      <rPr>
        <sz val="9"/>
        <color rgb="FF000000"/>
        <rFont val="Times New Roman"/>
        <family val="1"/>
      </rPr>
      <t>4551</t>
    </r>
  </si>
  <si>
    <r>
      <rPr>
        <sz val="9"/>
        <color rgb="FF000000"/>
        <rFont val="Times New Roman"/>
        <family val="1"/>
      </rPr>
      <t>Capital Outlay On Hill Areas</t>
    </r>
  </si>
  <si>
    <r>
      <rPr>
        <sz val="9"/>
        <color rgb="FF000000"/>
        <rFont val="Times New Roman"/>
        <family val="1"/>
      </rPr>
      <t xml:space="preserve"> 49.50</t>
    </r>
  </si>
  <si>
    <r>
      <rPr>
        <sz val="9"/>
        <color rgb="FF000000"/>
        <rFont val="Times New Roman"/>
        <family val="1"/>
      </rPr>
      <t xml:space="preserve"> 0.40</t>
    </r>
  </si>
  <si>
    <r>
      <rPr>
        <sz val="9"/>
        <color rgb="FF000000"/>
        <rFont val="Times New Roman"/>
        <family val="1"/>
      </rPr>
      <t xml:space="preserve"> 49.90</t>
    </r>
  </si>
  <si>
    <r>
      <rPr>
        <sz val="9"/>
        <color rgb="FF000000"/>
        <rFont val="Times New Roman"/>
        <family val="1"/>
      </rPr>
      <t>4575</t>
    </r>
  </si>
  <si>
    <r>
      <rPr>
        <sz val="9"/>
        <color rgb="FF000000"/>
        <rFont val="Times New Roman"/>
        <family val="1"/>
      </rPr>
      <t>Capital Outlay On Other Special Areas Programmes</t>
    </r>
  </si>
  <si>
    <t>5</t>
  </si>
  <si>
    <r>
      <rPr>
        <b/>
        <sz val="9"/>
        <color rgb="FF000000"/>
        <rFont val="Times New Roman"/>
        <family val="1"/>
      </rPr>
      <t xml:space="preserve">
Capital Outlay On Economic Services - </t>
    </r>
    <r>
      <rPr>
        <b/>
        <i/>
        <sz val="9"/>
        <color rgb="FF000000"/>
        <rFont val="Times New Roman"/>
        <family val="1"/>
      </rPr>
      <t>(Contd.)</t>
    </r>
    <r>
      <rPr>
        <b/>
        <sz val="9"/>
        <color rgb="FF000000"/>
        <rFont val="Times New Roman"/>
        <family val="1"/>
      </rPr>
      <t xml:space="preserve">
Capital Account of Special Areas Programme - </t>
    </r>
    <r>
      <rPr>
        <b/>
        <i/>
        <sz val="9"/>
        <color rgb="FF000000"/>
        <rFont val="Times New Roman"/>
        <family val="1"/>
      </rPr>
      <t>(Concld.)</t>
    </r>
  </si>
  <si>
    <r>
      <rPr>
        <b/>
        <i/>
        <sz val="9"/>
        <color rgb="FF000000"/>
        <rFont val="Times New Roman"/>
        <family val="1"/>
      </rPr>
      <t>Capital Account of Irrigation and Flood Control</t>
    </r>
  </si>
  <si>
    <r>
      <rPr>
        <sz val="9"/>
        <color rgb="FF000000"/>
        <rFont val="Times New Roman"/>
        <family val="1"/>
      </rPr>
      <t>4700</t>
    </r>
  </si>
  <si>
    <r>
      <rPr>
        <sz val="9"/>
        <color rgb="FF000000"/>
        <rFont val="Times New Roman"/>
        <family val="1"/>
      </rPr>
      <t>Capital Outlay On Major Irrigation</t>
    </r>
  </si>
  <si>
    <r>
      <rPr>
        <sz val="9"/>
        <color rgb="FF000000"/>
        <rFont val="Times New Roman"/>
        <family val="1"/>
      </rPr>
      <t xml:space="preserve"> 107.50</t>
    </r>
  </si>
  <si>
    <r>
      <rPr>
        <sz val="9"/>
        <color rgb="FF000000"/>
        <rFont val="Times New Roman"/>
        <family val="1"/>
      </rPr>
      <t xml:space="preserve"> 3,342.01</t>
    </r>
  </si>
  <si>
    <r>
      <rPr>
        <sz val="9"/>
        <color rgb="FF000000"/>
        <rFont val="Times New Roman"/>
        <family val="1"/>
      </rPr>
      <t xml:space="preserve"> 96.81</t>
    </r>
  </si>
  <si>
    <r>
      <rPr>
        <sz val="9"/>
        <color rgb="FF000000"/>
        <rFont val="Times New Roman"/>
        <family val="1"/>
      </rPr>
      <t xml:space="preserve"> 3,438.82</t>
    </r>
  </si>
  <si>
    <r>
      <rPr>
        <sz val="9"/>
        <color rgb="FF000000"/>
        <rFont val="Times New Roman"/>
        <family val="1"/>
      </rPr>
      <t xml:space="preserve"> 2.90</t>
    </r>
  </si>
  <si>
    <r>
      <rPr>
        <sz val="9"/>
        <color rgb="FF000000"/>
        <rFont val="Times New Roman"/>
        <family val="1"/>
      </rPr>
      <t>4701</t>
    </r>
  </si>
  <si>
    <r>
      <rPr>
        <sz val="9"/>
        <color rgb="FF000000"/>
        <rFont val="Times New Roman"/>
        <family val="1"/>
      </rPr>
      <t>Capital Outlay On Medium Irrigation</t>
    </r>
  </si>
  <si>
    <r>
      <rPr>
        <sz val="9"/>
        <color rgb="FF000000"/>
        <rFont val="Times New Roman"/>
        <family val="1"/>
      </rPr>
      <t xml:space="preserve"> 68.09</t>
    </r>
  </si>
  <si>
    <r>
      <rPr>
        <sz val="9"/>
        <color rgb="FF000000"/>
        <rFont val="Times New Roman"/>
        <family val="1"/>
      </rPr>
      <t xml:space="preserve"> 1,586.87</t>
    </r>
  </si>
  <si>
    <r>
      <rPr>
        <sz val="9"/>
        <color rgb="FF000000"/>
        <rFont val="Times New Roman"/>
        <family val="1"/>
      </rPr>
      <t xml:space="preserve"> 46.14</t>
    </r>
  </si>
  <si>
    <r>
      <rPr>
        <sz val="9"/>
        <color rgb="FF000000"/>
        <rFont val="Times New Roman"/>
        <family val="1"/>
      </rPr>
      <t xml:space="preserve"> 1,633.01</t>
    </r>
  </si>
  <si>
    <r>
      <rPr>
        <sz val="9"/>
        <color rgb="FF000000"/>
        <rFont val="Times New Roman"/>
        <family val="1"/>
      </rPr>
      <t xml:space="preserve"> 2.91</t>
    </r>
  </si>
  <si>
    <r>
      <rPr>
        <sz val="9"/>
        <color rgb="FF000000"/>
        <rFont val="Times New Roman"/>
        <family val="1"/>
      </rPr>
      <t>4702</t>
    </r>
  </si>
  <si>
    <r>
      <rPr>
        <sz val="9"/>
        <color rgb="FF000000"/>
        <rFont val="Times New Roman"/>
        <family val="1"/>
      </rPr>
      <t>Capital Outlay On Minor Irrigation</t>
    </r>
  </si>
  <si>
    <r>
      <rPr>
        <sz val="9"/>
        <color rgb="FF000000"/>
        <rFont val="Times New Roman"/>
        <family val="1"/>
      </rPr>
      <t xml:space="preserve"> 130.39</t>
    </r>
  </si>
  <si>
    <r>
      <rPr>
        <sz val="9"/>
        <color rgb="FF000000"/>
        <rFont val="Times New Roman"/>
        <family val="1"/>
      </rPr>
      <t xml:space="preserve"> 118.76</t>
    </r>
  </si>
  <si>
    <r>
      <rPr>
        <sz val="9"/>
        <color rgb="FF000000"/>
        <rFont val="Times New Roman"/>
        <family val="1"/>
      </rPr>
      <t xml:space="preserve"> 5.90</t>
    </r>
  </si>
  <si>
    <r>
      <rPr>
        <sz val="9"/>
        <color rgb="FF000000"/>
        <rFont val="Times New Roman"/>
        <family val="1"/>
      </rPr>
      <t>4711</t>
    </r>
  </si>
  <si>
    <r>
      <rPr>
        <sz val="9"/>
        <color rgb="FF000000"/>
        <rFont val="Times New Roman"/>
        <family val="1"/>
      </rPr>
      <t>Capital Outlay On Flood Control Projects</t>
    </r>
  </si>
  <si>
    <r>
      <rPr>
        <sz val="9"/>
        <color rgb="FF000000"/>
        <rFont val="Times New Roman"/>
        <family val="1"/>
      </rPr>
      <t xml:space="preserve"> 96.70</t>
    </r>
  </si>
  <si>
    <r>
      <rPr>
        <sz val="9"/>
        <color rgb="FF000000"/>
        <rFont val="Times New Roman"/>
        <family val="1"/>
      </rPr>
      <t xml:space="preserve"> 2,168.39</t>
    </r>
  </si>
  <si>
    <r>
      <rPr>
        <sz val="9"/>
        <color rgb="FF000000"/>
        <rFont val="Times New Roman"/>
        <family val="1"/>
      </rPr>
      <t xml:space="preserve"> 79.33</t>
    </r>
  </si>
  <si>
    <r>
      <rPr>
        <sz val="9"/>
        <color rgb="FF000000"/>
        <rFont val="Times New Roman"/>
        <family val="1"/>
      </rPr>
      <t xml:space="preserve"> 2,247.72</t>
    </r>
  </si>
  <si>
    <r>
      <rPr>
        <sz val="9"/>
        <color rgb="FF000000"/>
        <rFont val="Times New Roman"/>
        <family val="1"/>
      </rPr>
      <t xml:space="preserve"> 3.66</t>
    </r>
  </si>
  <si>
    <r>
      <rPr>
        <sz val="9"/>
        <color rgb="FF000000"/>
        <rFont val="Times New Roman"/>
        <family val="1"/>
      </rPr>
      <t>Total - C. (d) Capital Account of Irrigation and Flood Control</t>
    </r>
  </si>
  <si>
    <r>
      <rPr>
        <sz val="9"/>
        <color rgb="FF000000"/>
        <rFont val="Times New Roman"/>
        <family val="1"/>
      </rPr>
      <t xml:space="preserve"> 402.68</t>
    </r>
  </si>
  <si>
    <r>
      <rPr>
        <sz val="9"/>
        <color rgb="FF000000"/>
        <rFont val="Times New Roman"/>
        <family val="1"/>
      </rPr>
      <t xml:space="preserve"> 3.74</t>
    </r>
  </si>
  <si>
    <r>
      <rPr>
        <b/>
        <i/>
        <sz val="9"/>
        <color rgb="FF000000"/>
        <rFont val="Times New Roman"/>
        <family val="1"/>
      </rPr>
      <t>Capital Account of Energy</t>
    </r>
  </si>
  <si>
    <r>
      <rPr>
        <sz val="9"/>
        <color rgb="FF000000"/>
        <rFont val="Times New Roman"/>
        <family val="1"/>
      </rPr>
      <t>4801</t>
    </r>
  </si>
  <si>
    <r>
      <rPr>
        <sz val="9"/>
        <color rgb="FF000000"/>
        <rFont val="Times New Roman"/>
        <family val="1"/>
      </rPr>
      <t>Capital Outlay On Power Project</t>
    </r>
  </si>
  <si>
    <r>
      <rPr>
        <sz val="9"/>
        <color rgb="FF000000"/>
        <rFont val="Times New Roman"/>
        <family val="1"/>
      </rPr>
      <t xml:space="preserve"> 1.00</t>
    </r>
  </si>
  <si>
    <r>
      <rPr>
        <sz val="9"/>
        <color rgb="FF000000"/>
        <rFont val="Times New Roman"/>
        <family val="1"/>
      </rPr>
      <t xml:space="preserve"> 26.56</t>
    </r>
  </si>
  <si>
    <r>
      <rPr>
        <sz val="9"/>
        <color rgb="FF000000"/>
        <rFont val="Times New Roman"/>
        <family val="1"/>
      </rPr>
      <t xml:space="preserve"> 0.60</t>
    </r>
  </si>
  <si>
    <r>
      <rPr>
        <sz val="9"/>
        <color rgb="FF000000"/>
        <rFont val="Times New Roman"/>
        <family val="1"/>
      </rPr>
      <t xml:space="preserve"> 27.16</t>
    </r>
  </si>
  <si>
    <r>
      <rPr>
        <sz val="9"/>
        <color rgb="FF000000"/>
        <rFont val="Times New Roman"/>
        <family val="1"/>
      </rPr>
      <t xml:space="preserve"> 2.26</t>
    </r>
  </si>
  <si>
    <r>
      <rPr>
        <b/>
        <i/>
        <sz val="9"/>
        <color rgb="FF000000"/>
        <rFont val="Times New Roman"/>
        <family val="1"/>
      </rPr>
      <t>(f)</t>
    </r>
  </si>
  <si>
    <r>
      <rPr>
        <sz val="9"/>
        <color rgb="FF000000"/>
        <rFont val="Times New Roman"/>
        <family val="1"/>
      </rPr>
      <t>4802</t>
    </r>
  </si>
  <si>
    <r>
      <rPr>
        <sz val="9"/>
        <color rgb="FF000000"/>
        <rFont val="Times New Roman"/>
        <family val="1"/>
      </rPr>
      <t>Capital Outlay On Petroleum</t>
    </r>
  </si>
  <si>
    <r>
      <rPr>
        <sz val="9"/>
        <color rgb="FF000000"/>
        <rFont val="Times New Roman"/>
        <family val="1"/>
      </rPr>
      <t xml:space="preserve"> 7.00</t>
    </r>
  </si>
  <si>
    <t>6</t>
  </si>
  <si>
    <r>
      <rPr>
        <b/>
        <sz val="9"/>
        <color rgb="FF000000"/>
        <rFont val="Times New Roman"/>
        <family val="1"/>
      </rPr>
      <t xml:space="preserve">
C.
(f)</t>
    </r>
  </si>
  <si>
    <r>
      <rPr>
        <b/>
        <sz val="9"/>
        <color rgb="FF000000"/>
        <rFont val="Times New Roman"/>
        <family val="1"/>
      </rPr>
      <t xml:space="preserve">
Capital Outlay On Economic Services - </t>
    </r>
    <r>
      <rPr>
        <b/>
        <i/>
        <sz val="9"/>
        <color rgb="FF000000"/>
        <rFont val="Times New Roman"/>
        <family val="1"/>
      </rPr>
      <t>(Contd.)</t>
    </r>
    <r>
      <rPr>
        <b/>
        <sz val="9"/>
        <color rgb="FF000000"/>
        <rFont val="Times New Roman"/>
        <family val="1"/>
      </rPr>
      <t xml:space="preserve">
Capital Account of Industry and Minerals - </t>
    </r>
    <r>
      <rPr>
        <b/>
        <i/>
        <sz val="9"/>
        <color rgb="FF000000"/>
        <rFont val="Times New Roman"/>
        <family val="1"/>
      </rPr>
      <t>(Contd.)</t>
    </r>
  </si>
  <si>
    <r>
      <rPr>
        <sz val="9"/>
        <color rgb="FF000000"/>
        <rFont val="Times New Roman"/>
        <family val="1"/>
      </rPr>
      <t>4810</t>
    </r>
  </si>
  <si>
    <r>
      <rPr>
        <sz val="9"/>
        <color rgb="FF000000"/>
        <rFont val="Times New Roman"/>
        <family val="1"/>
      </rPr>
      <t>Capital Outlay On New And Renewable Energy</t>
    </r>
  </si>
  <si>
    <r>
      <rPr>
        <sz val="9"/>
        <color rgb="FF000000"/>
        <rFont val="Times New Roman"/>
        <family val="1"/>
      </rPr>
      <t xml:space="preserve"> 1.89</t>
    </r>
  </si>
  <si>
    <r>
      <rPr>
        <sz val="9"/>
        <color rgb="FF000000"/>
        <rFont val="Times New Roman"/>
        <family val="1"/>
      </rPr>
      <t xml:space="preserve"> 19.63</t>
    </r>
  </si>
  <si>
    <r>
      <rPr>
        <sz val="9"/>
        <color rgb="FF000000"/>
        <rFont val="Times New Roman"/>
        <family val="1"/>
      </rPr>
      <t xml:space="preserve"> 1.62</t>
    </r>
  </si>
  <si>
    <r>
      <rPr>
        <sz val="9"/>
        <color rgb="FF000000"/>
        <rFont val="Times New Roman"/>
        <family val="1"/>
      </rPr>
      <t xml:space="preserve"> 21.25</t>
    </r>
  </si>
  <si>
    <r>
      <rPr>
        <sz val="9"/>
        <color rgb="FF000000"/>
        <rFont val="Times New Roman"/>
        <family val="1"/>
      </rPr>
      <t xml:space="preserve"> 8.25</t>
    </r>
  </si>
  <si>
    <r>
      <rPr>
        <sz val="9"/>
        <color rgb="FF000000"/>
        <rFont val="Times New Roman"/>
        <family val="1"/>
      </rPr>
      <t>4851</t>
    </r>
  </si>
  <si>
    <r>
      <rPr>
        <sz val="9"/>
        <color rgb="FF000000"/>
        <rFont val="Times New Roman"/>
        <family val="1"/>
      </rPr>
      <t>Capital Outlay On Village And Small Industries</t>
    </r>
  </si>
  <si>
    <r>
      <rPr>
        <sz val="9"/>
        <color rgb="FF000000"/>
        <rFont val="Times New Roman"/>
        <family val="1"/>
      </rPr>
      <t xml:space="preserve"> 87.43</t>
    </r>
  </si>
  <si>
    <r>
      <rPr>
        <sz val="9"/>
        <color rgb="FF000000"/>
        <rFont val="Times New Roman"/>
        <family val="1"/>
      </rPr>
      <t xml:space="preserve"> 11.72</t>
    </r>
  </si>
  <si>
    <r>
      <rPr>
        <sz val="9"/>
        <color rgb="FF000000"/>
        <rFont val="Times New Roman"/>
        <family val="1"/>
      </rPr>
      <t>4853</t>
    </r>
  </si>
  <si>
    <r>
      <rPr>
        <sz val="9"/>
        <color rgb="FF000000"/>
        <rFont val="Times New Roman"/>
        <family val="1"/>
      </rPr>
      <t>Capital Outlay On Non-Ferrous Mining And Metallurgical Industries</t>
    </r>
  </si>
  <si>
    <r>
      <rPr>
        <sz val="9"/>
        <color rgb="FF000000"/>
        <rFont val="Times New Roman"/>
        <family val="1"/>
      </rPr>
      <t xml:space="preserve"> 50.70</t>
    </r>
  </si>
  <si>
    <r>
      <rPr>
        <sz val="9"/>
        <color rgb="FF000000"/>
        <rFont val="Times New Roman"/>
        <family val="1"/>
      </rPr>
      <t xml:space="preserve"> 0.07</t>
    </r>
  </si>
  <si>
    <r>
      <rPr>
        <sz val="9"/>
        <color rgb="FF000000"/>
        <rFont val="Times New Roman"/>
        <family val="1"/>
      </rPr>
      <t xml:space="preserve"> 50.77</t>
    </r>
  </si>
  <si>
    <r>
      <rPr>
        <sz val="9"/>
        <color rgb="FF000000"/>
        <rFont val="Times New Roman"/>
        <family val="1"/>
      </rPr>
      <t xml:space="preserve"> 0.14</t>
    </r>
  </si>
  <si>
    <r>
      <rPr>
        <sz val="9"/>
        <color rgb="FF000000"/>
        <rFont val="Times New Roman"/>
        <family val="1"/>
      </rPr>
      <t>4854</t>
    </r>
  </si>
  <si>
    <r>
      <rPr>
        <sz val="9"/>
        <color rgb="FF000000"/>
        <rFont val="Times New Roman"/>
        <family val="1"/>
      </rPr>
      <t>Capital Outlay On Cement And Non_Metallic Mineral Industries</t>
    </r>
  </si>
  <si>
    <r>
      <rPr>
        <sz val="9"/>
        <color rgb="FF000000"/>
        <rFont val="Times New Roman"/>
        <family val="1"/>
      </rPr>
      <t xml:space="preserve"> 0.95</t>
    </r>
  </si>
  <si>
    <r>
      <rPr>
        <sz val="9"/>
        <color rgb="FF000000"/>
        <rFont val="Times New Roman"/>
        <family val="1"/>
      </rPr>
      <t xml:space="preserve"> 28.49</t>
    </r>
  </si>
  <si>
    <r>
      <rPr>
        <sz val="9"/>
        <color rgb="FF000000"/>
        <rFont val="Times New Roman"/>
        <family val="1"/>
      </rPr>
      <t>4855</t>
    </r>
  </si>
  <si>
    <r>
      <rPr>
        <sz val="9"/>
        <color rgb="FF000000"/>
        <rFont val="Times New Roman"/>
        <family val="1"/>
      </rPr>
      <t>Capital Outlay On Fertilizer Industries</t>
    </r>
  </si>
  <si>
    <r>
      <rPr>
        <sz val="9"/>
        <color rgb="FF000000"/>
        <rFont val="Times New Roman"/>
        <family val="1"/>
      </rPr>
      <t xml:space="preserve"> 2.18</t>
    </r>
  </si>
  <si>
    <r>
      <rPr>
        <sz val="9"/>
        <color rgb="FF000000"/>
        <rFont val="Times New Roman"/>
        <family val="1"/>
      </rPr>
      <t>4857</t>
    </r>
  </si>
  <si>
    <r>
      <rPr>
        <sz val="9"/>
        <color rgb="FF000000"/>
        <rFont val="Times New Roman"/>
        <family val="1"/>
      </rPr>
      <t>Capital Outlay On Chemicals And Pharmaceutical Industries</t>
    </r>
  </si>
  <si>
    <r>
      <rPr>
        <sz val="9"/>
        <color rgb="FF000000"/>
        <rFont val="Times New Roman"/>
        <family val="1"/>
      </rPr>
      <t xml:space="preserve"> 9.87</t>
    </r>
  </si>
  <si>
    <r>
      <rPr>
        <sz val="9"/>
        <color rgb="FF000000"/>
        <rFont val="Times New Roman"/>
        <family val="1"/>
      </rPr>
      <t xml:space="preserve"> 49.79</t>
    </r>
  </si>
  <si>
    <r>
      <rPr>
        <sz val="9"/>
        <color rgb="FF000000"/>
        <rFont val="Times New Roman"/>
        <family val="1"/>
      </rPr>
      <t>4858</t>
    </r>
  </si>
  <si>
    <r>
      <rPr>
        <sz val="9"/>
        <color rgb="FF000000"/>
        <rFont val="Times New Roman"/>
        <family val="1"/>
      </rPr>
      <t>Capital Outlay On Engineering Industries</t>
    </r>
  </si>
  <si>
    <r>
      <rPr>
        <sz val="9"/>
        <color rgb="FF000000"/>
        <rFont val="Times New Roman"/>
        <family val="1"/>
      </rPr>
      <t xml:space="preserve"> 6.20</t>
    </r>
  </si>
  <si>
    <r>
      <rPr>
        <sz val="9"/>
        <color rgb="FF000000"/>
        <rFont val="Times New Roman"/>
        <family val="1"/>
      </rPr>
      <t xml:space="preserve"> 2.00</t>
    </r>
  </si>
  <si>
    <r>
      <rPr>
        <sz val="9"/>
        <color rgb="FF000000"/>
        <rFont val="Times New Roman"/>
        <family val="1"/>
      </rPr>
      <t xml:space="preserve"> 0.55</t>
    </r>
  </si>
  <si>
    <r>
      <rPr>
        <sz val="9"/>
        <color rgb="FF000000"/>
        <rFont val="Times New Roman"/>
        <family val="1"/>
      </rPr>
      <t>4859</t>
    </r>
  </si>
  <si>
    <r>
      <rPr>
        <sz val="9"/>
        <color rgb="FF000000"/>
        <rFont val="Times New Roman"/>
        <family val="1"/>
      </rPr>
      <t>Capital Outlay On Telecommunication And Electronic Industries</t>
    </r>
  </si>
  <si>
    <r>
      <rPr>
        <sz val="9"/>
        <color rgb="FF000000"/>
        <rFont val="Times New Roman"/>
        <family val="1"/>
      </rPr>
      <t xml:space="preserve"> 228.24</t>
    </r>
  </si>
  <si>
    <r>
      <rPr>
        <sz val="9"/>
        <color rgb="FF000000"/>
        <rFont val="Times New Roman"/>
        <family val="1"/>
      </rPr>
      <t xml:space="preserve"> 108.64</t>
    </r>
  </si>
  <si>
    <t>7</t>
  </si>
  <si>
    <r>
      <rPr>
        <b/>
        <sz val="9"/>
        <color rgb="FF000000"/>
        <rFont val="Times New Roman"/>
        <family val="1"/>
      </rPr>
      <t xml:space="preserve">
Capital Outlay On Economic Services - </t>
    </r>
    <r>
      <rPr>
        <b/>
        <i/>
        <sz val="9"/>
        <color rgb="FF000000"/>
        <rFont val="Times New Roman"/>
        <family val="1"/>
      </rPr>
      <t>(Contd.)</t>
    </r>
    <r>
      <rPr>
        <b/>
        <sz val="9"/>
        <color rgb="FF000000"/>
        <rFont val="Times New Roman"/>
        <family val="1"/>
      </rPr>
      <t xml:space="preserve">
Capital Account of Industry and Minerals - </t>
    </r>
    <r>
      <rPr>
        <b/>
        <i/>
        <sz val="9"/>
        <color rgb="FF000000"/>
        <rFont val="Times New Roman"/>
        <family val="1"/>
      </rPr>
      <t>(Concld.)</t>
    </r>
  </si>
  <si>
    <r>
      <rPr>
        <sz val="9"/>
        <color rgb="FF000000"/>
        <rFont val="Times New Roman"/>
        <family val="1"/>
      </rPr>
      <t>4860</t>
    </r>
  </si>
  <si>
    <r>
      <rPr>
        <sz val="9"/>
        <color rgb="FF000000"/>
        <rFont val="Times New Roman"/>
        <family val="1"/>
      </rPr>
      <t>Capital Outlay On Consumer Industries</t>
    </r>
  </si>
  <si>
    <r>
      <rPr>
        <sz val="9"/>
        <color rgb="FF000000"/>
        <rFont val="Times New Roman"/>
        <family val="1"/>
      </rPr>
      <t xml:space="preserve"> 9.35</t>
    </r>
  </si>
  <si>
    <r>
      <rPr>
        <sz val="9"/>
        <color rgb="FF000000"/>
        <rFont val="Times New Roman"/>
        <family val="1"/>
      </rPr>
      <t xml:space="preserve"> 920.57</t>
    </r>
  </si>
  <si>
    <r>
      <rPr>
        <sz val="9"/>
        <color rgb="FF000000"/>
        <rFont val="Times New Roman"/>
        <family val="1"/>
      </rPr>
      <t xml:space="preserve"> 14.70</t>
    </r>
  </si>
  <si>
    <r>
      <rPr>
        <sz val="9"/>
        <color rgb="FF000000"/>
        <rFont val="Times New Roman"/>
        <family val="1"/>
      </rPr>
      <t xml:space="preserve"> 935.27</t>
    </r>
  </si>
  <si>
    <r>
      <rPr>
        <sz val="9"/>
        <color rgb="FF000000"/>
        <rFont val="Times New Roman"/>
        <family val="1"/>
      </rPr>
      <t xml:space="preserve"> 1.60</t>
    </r>
  </si>
  <si>
    <r>
      <rPr>
        <sz val="9"/>
        <color rgb="FF000000"/>
        <rFont val="Times New Roman"/>
        <family val="1"/>
      </rPr>
      <t>4875</t>
    </r>
  </si>
  <si>
    <r>
      <rPr>
        <sz val="9"/>
        <color rgb="FF000000"/>
        <rFont val="Times New Roman"/>
        <family val="1"/>
      </rPr>
      <t>Capital Outlay On Other Industries</t>
    </r>
  </si>
  <si>
    <r>
      <rPr>
        <sz val="9"/>
        <color rgb="FF000000"/>
        <rFont val="Times New Roman"/>
        <family val="1"/>
      </rPr>
      <t xml:space="preserve"> 0.02</t>
    </r>
  </si>
  <si>
    <r>
      <rPr>
        <sz val="9"/>
        <color rgb="FF000000"/>
        <rFont val="Times New Roman"/>
        <family val="1"/>
      </rPr>
      <t>4885</t>
    </r>
  </si>
  <si>
    <r>
      <rPr>
        <sz val="9"/>
        <color rgb="FF000000"/>
        <rFont val="Times New Roman"/>
        <family val="1"/>
      </rPr>
      <t>Other Capital Outlay On Industries And Minerals</t>
    </r>
  </si>
  <si>
    <r>
      <rPr>
        <sz val="9"/>
        <color rgb="FF000000"/>
        <rFont val="Times New Roman"/>
        <family val="1"/>
      </rPr>
      <t xml:space="preserve"> 2,242.52</t>
    </r>
  </si>
  <si>
    <r>
      <rPr>
        <sz val="9"/>
        <color rgb="FF000000"/>
        <rFont val="Times New Roman"/>
        <family val="1"/>
      </rPr>
      <t xml:space="preserve"> 335.05</t>
    </r>
  </si>
  <si>
    <r>
      <rPr>
        <sz val="9"/>
        <color rgb="FF000000"/>
        <rFont val="Times New Roman"/>
        <family val="1"/>
      </rPr>
      <t xml:space="preserve"> 2,577.57</t>
    </r>
  </si>
  <si>
    <r>
      <rPr>
        <sz val="9"/>
        <color rgb="FF000000"/>
        <rFont val="Times New Roman"/>
        <family val="1"/>
      </rPr>
      <t xml:space="preserve"> 14.94</t>
    </r>
  </si>
  <si>
    <r>
      <rPr>
        <sz val="9"/>
        <color rgb="FF000000"/>
        <rFont val="Times New Roman"/>
        <family val="1"/>
      </rPr>
      <t xml:space="preserve"> 529.25</t>
    </r>
  </si>
  <si>
    <r>
      <rPr>
        <sz val="9"/>
        <color rgb="FF000000"/>
        <rFont val="Times New Roman"/>
        <family val="1"/>
      </rPr>
      <t xml:space="preserve"> 547.89</t>
    </r>
  </si>
  <si>
    <r>
      <rPr>
        <sz val="9"/>
        <color rgb="FF000000"/>
        <rFont val="Times New Roman"/>
        <family val="1"/>
      </rPr>
      <t xml:space="preserve"> 7.48</t>
    </r>
  </si>
  <si>
    <r>
      <rPr>
        <b/>
        <i/>
        <sz val="9"/>
        <color rgb="FF000000"/>
        <rFont val="Times New Roman"/>
        <family val="1"/>
      </rPr>
      <t>Capital Account of Transport</t>
    </r>
  </si>
  <si>
    <r>
      <rPr>
        <sz val="9"/>
        <color rgb="FF000000"/>
        <rFont val="Times New Roman"/>
        <family val="1"/>
      </rPr>
      <t>5051</t>
    </r>
  </si>
  <si>
    <r>
      <rPr>
        <sz val="9"/>
        <color rgb="FF000000"/>
        <rFont val="Times New Roman"/>
        <family val="1"/>
      </rPr>
      <t>Capital Outlay On Ports And Light Houses</t>
    </r>
  </si>
  <si>
    <r>
      <rPr>
        <sz val="9"/>
        <color rgb="FF000000"/>
        <rFont val="Times New Roman"/>
        <family val="1"/>
      </rPr>
      <t xml:space="preserve"> 41.61</t>
    </r>
  </si>
  <si>
    <r>
      <rPr>
        <sz val="9"/>
        <color rgb="FF000000"/>
        <rFont val="Times New Roman"/>
        <family val="1"/>
      </rPr>
      <t xml:space="preserve"> 1,986.84</t>
    </r>
  </si>
  <si>
    <r>
      <rPr>
        <sz val="9"/>
        <color rgb="FF000000"/>
        <rFont val="Times New Roman"/>
        <family val="1"/>
      </rPr>
      <t xml:space="preserve"> 268.19</t>
    </r>
  </si>
  <si>
    <r>
      <rPr>
        <sz val="9"/>
        <color rgb="FF000000"/>
        <rFont val="Times New Roman"/>
        <family val="1"/>
      </rPr>
      <t xml:space="preserve"> 2,255.03</t>
    </r>
  </si>
  <si>
    <r>
      <rPr>
        <sz val="9"/>
        <color rgb="FF000000"/>
        <rFont val="Times New Roman"/>
        <family val="1"/>
      </rPr>
      <t xml:space="preserve"> 13.50</t>
    </r>
  </si>
  <si>
    <r>
      <rPr>
        <sz val="9"/>
        <color rgb="FF000000"/>
        <rFont val="Times New Roman"/>
        <family val="1"/>
      </rPr>
      <t>5052</t>
    </r>
  </si>
  <si>
    <r>
      <rPr>
        <sz val="9"/>
        <color rgb="FF000000"/>
        <rFont val="Times New Roman"/>
        <family val="1"/>
      </rPr>
      <t>Capital Outlay On Shipping</t>
    </r>
  </si>
  <si>
    <r>
      <rPr>
        <sz val="9"/>
        <color rgb="FF000000"/>
        <rFont val="Times New Roman"/>
        <family val="1"/>
      </rPr>
      <t xml:space="preserve"> 14.20</t>
    </r>
  </si>
  <si>
    <r>
      <rPr>
        <sz val="9"/>
        <color rgb="FF000000"/>
        <rFont val="Times New Roman"/>
        <family val="1"/>
      </rPr>
      <t>5053</t>
    </r>
  </si>
  <si>
    <r>
      <rPr>
        <sz val="9"/>
        <color rgb="FF000000"/>
        <rFont val="Times New Roman"/>
        <family val="1"/>
      </rPr>
      <t>Capital Outlay On Civil Aviation</t>
    </r>
  </si>
  <si>
    <r>
      <rPr>
        <sz val="9"/>
        <color rgb="FF000000"/>
        <rFont val="Times New Roman"/>
        <family val="1"/>
      </rPr>
      <t xml:space="preserve"> 212.16</t>
    </r>
  </si>
  <si>
    <r>
      <rPr>
        <sz val="9"/>
        <color rgb="FF000000"/>
        <rFont val="Times New Roman"/>
        <family val="1"/>
      </rPr>
      <t xml:space="preserve"> 59.57</t>
    </r>
  </si>
  <si>
    <r>
      <rPr>
        <sz val="9"/>
        <color rgb="FF000000"/>
        <rFont val="Times New Roman"/>
        <family val="1"/>
      </rPr>
      <t xml:space="preserve"> 3.30</t>
    </r>
  </si>
  <si>
    <r>
      <rPr>
        <sz val="9"/>
        <color rgb="FF000000"/>
        <rFont val="Times New Roman"/>
        <family val="1"/>
      </rPr>
      <t>5054</t>
    </r>
  </si>
  <si>
    <r>
      <rPr>
        <sz val="9"/>
        <color rgb="FF000000"/>
        <rFont val="Times New Roman"/>
        <family val="1"/>
      </rPr>
      <t>Capital Outlay On Roads And Bridges</t>
    </r>
  </si>
  <si>
    <r>
      <rPr>
        <sz val="9"/>
        <color rgb="FF000000"/>
        <rFont val="Times New Roman"/>
        <family val="1"/>
      </rPr>
      <t xml:space="preserve"> 2,451.90</t>
    </r>
  </si>
  <si>
    <r>
      <rPr>
        <sz val="9"/>
        <color rgb="FF000000"/>
        <rFont val="Times New Roman"/>
        <family val="1"/>
      </rPr>
      <t xml:space="preserve"> 2,123.78</t>
    </r>
  </si>
  <si>
    <r>
      <rPr>
        <sz val="9"/>
        <color rgb="FF000000"/>
        <rFont val="Times New Roman"/>
        <family val="1"/>
      </rPr>
      <t xml:space="preserve"> 6.29</t>
    </r>
  </si>
  <si>
    <r>
      <rPr>
        <sz val="9"/>
        <color rgb="FF000000"/>
        <rFont val="Times New Roman"/>
        <family val="1"/>
      </rPr>
      <t>5055</t>
    </r>
  </si>
  <si>
    <r>
      <rPr>
        <sz val="9"/>
        <color rgb="FF000000"/>
        <rFont val="Times New Roman"/>
        <family val="1"/>
      </rPr>
      <t>Capital Outlay On Road Transport</t>
    </r>
  </si>
  <si>
    <r>
      <rPr>
        <sz val="9"/>
        <color rgb="FF000000"/>
        <rFont val="Times New Roman"/>
        <family val="1"/>
      </rPr>
      <t xml:space="preserve"> 65.88</t>
    </r>
  </si>
  <si>
    <r>
      <rPr>
        <sz val="9"/>
        <color rgb="FF000000"/>
        <rFont val="Times New Roman"/>
        <family val="1"/>
      </rPr>
      <t xml:space="preserve"> 1,086.87</t>
    </r>
  </si>
  <si>
    <r>
      <rPr>
        <sz val="9"/>
        <color rgb="FF000000"/>
        <rFont val="Times New Roman"/>
        <family val="1"/>
      </rPr>
      <t xml:space="preserve"> 70.16</t>
    </r>
  </si>
  <si>
    <r>
      <rPr>
        <sz val="9"/>
        <color rgb="FF000000"/>
        <rFont val="Times New Roman"/>
        <family val="1"/>
      </rPr>
      <t xml:space="preserve"> 1,157.03</t>
    </r>
  </si>
  <si>
    <r>
      <rPr>
        <sz val="9"/>
        <color rgb="FF000000"/>
        <rFont val="Times New Roman"/>
        <family val="1"/>
      </rPr>
      <t xml:space="preserve"> 6.46</t>
    </r>
  </si>
  <si>
    <r>
      <rPr>
        <sz val="9"/>
        <color rgb="FF000000"/>
        <rFont val="Times New Roman"/>
        <family val="1"/>
      </rPr>
      <t>5056</t>
    </r>
  </si>
  <si>
    <r>
      <rPr>
        <sz val="9"/>
        <color rgb="FF000000"/>
        <rFont val="Times New Roman"/>
        <family val="1"/>
      </rPr>
      <t>Capital Outlay On Inland Water Transport</t>
    </r>
  </si>
  <si>
    <r>
      <rPr>
        <sz val="9"/>
        <color rgb="FF000000"/>
        <rFont val="Times New Roman"/>
        <family val="1"/>
      </rPr>
      <t xml:space="preserve"> 31.57</t>
    </r>
  </si>
  <si>
    <r>
      <rPr>
        <sz val="9"/>
        <color rgb="FF000000"/>
        <rFont val="Times New Roman"/>
        <family val="1"/>
      </rPr>
      <t xml:space="preserve"> 22.07</t>
    </r>
  </si>
  <si>
    <r>
      <rPr>
        <sz val="9"/>
        <color rgb="FF000000"/>
        <rFont val="Times New Roman"/>
        <family val="1"/>
      </rPr>
      <t xml:space="preserve"> 5.04</t>
    </r>
  </si>
  <si>
    <r>
      <rPr>
        <sz val="9"/>
        <color rgb="FF000000"/>
        <rFont val="Times New Roman"/>
        <family val="1"/>
      </rPr>
      <t>5075</t>
    </r>
  </si>
  <si>
    <r>
      <rPr>
        <sz val="9"/>
        <color rgb="FF000000"/>
        <rFont val="Times New Roman"/>
        <family val="1"/>
      </rPr>
      <t>Capital Outlay On Other Transport Services</t>
    </r>
  </si>
  <si>
    <r>
      <rPr>
        <sz val="9"/>
        <color rgb="FF000000"/>
        <rFont val="Times New Roman"/>
        <family val="1"/>
      </rPr>
      <t xml:space="preserve"> 534.06</t>
    </r>
  </si>
  <si>
    <r>
      <rPr>
        <sz val="9"/>
        <color rgb="FF000000"/>
        <rFont val="Times New Roman"/>
        <family val="1"/>
      </rPr>
      <t xml:space="preserve"> 510.73</t>
    </r>
  </si>
  <si>
    <r>
      <rPr>
        <sz val="9"/>
        <color rgb="FF000000"/>
        <rFont val="Times New Roman"/>
        <family val="1"/>
      </rPr>
      <t xml:space="preserve"> 10.23</t>
    </r>
  </si>
  <si>
    <t>8</t>
  </si>
  <si>
    <r>
      <rPr>
        <b/>
        <sz val="9"/>
        <color rgb="FF000000"/>
        <rFont val="Times New Roman"/>
        <family val="1"/>
      </rPr>
      <t xml:space="preserve">
C.
(g)</t>
    </r>
  </si>
  <si>
    <r>
      <rPr>
        <b/>
        <sz val="9"/>
        <color rgb="FF000000"/>
        <rFont val="Times New Roman"/>
        <family val="1"/>
      </rPr>
      <t xml:space="preserve">
Capital Outlay On Economic Services - </t>
    </r>
    <r>
      <rPr>
        <b/>
        <i/>
        <sz val="9"/>
        <color rgb="FF000000"/>
        <rFont val="Times New Roman"/>
        <family val="1"/>
      </rPr>
      <t>(Concld.)</t>
    </r>
    <r>
      <rPr>
        <b/>
        <sz val="9"/>
        <color rgb="FF000000"/>
        <rFont val="Times New Roman"/>
        <family val="1"/>
      </rPr>
      <t xml:space="preserve">
Capital Account of Transport - </t>
    </r>
    <r>
      <rPr>
        <b/>
        <i/>
        <sz val="9"/>
        <color rgb="FF000000"/>
        <rFont val="Times New Roman"/>
        <family val="1"/>
      </rPr>
      <t>(Concld.)</t>
    </r>
  </si>
  <si>
    <r>
      <rPr>
        <sz val="9"/>
        <color rgb="FF000000"/>
        <rFont val="Times New Roman"/>
        <family val="1"/>
      </rPr>
      <t>Total - C. (g) Capital Account of Transport</t>
    </r>
  </si>
  <si>
    <r>
      <rPr>
        <sz val="9"/>
        <color rgb="FF000000"/>
        <rFont val="Times New Roman"/>
        <family val="1"/>
      </rPr>
      <t xml:space="preserve"> 3,337.18</t>
    </r>
  </si>
  <si>
    <r>
      <rPr>
        <sz val="9"/>
        <color rgb="FF000000"/>
        <rFont val="Times New Roman"/>
        <family val="1"/>
      </rPr>
      <t xml:space="preserve"> 44,071.63</t>
    </r>
  </si>
  <si>
    <r>
      <rPr>
        <sz val="9"/>
        <color rgb="FF000000"/>
        <rFont val="Times New Roman"/>
        <family val="1"/>
      </rPr>
      <t xml:space="preserve"> 47,126.13</t>
    </r>
  </si>
  <si>
    <r>
      <rPr>
        <sz val="9"/>
        <color rgb="FF000000"/>
        <rFont val="Times New Roman"/>
        <family val="1"/>
      </rPr>
      <t xml:space="preserve"> 6.93</t>
    </r>
  </si>
  <si>
    <r>
      <rPr>
        <b/>
        <i/>
        <sz val="9"/>
        <color rgb="FF000000"/>
        <rFont val="Times New Roman"/>
        <family val="1"/>
      </rPr>
      <t>(i)</t>
    </r>
  </si>
  <si>
    <r>
      <rPr>
        <b/>
        <i/>
        <sz val="9"/>
        <color rgb="FF000000"/>
        <rFont val="Times New Roman"/>
        <family val="1"/>
      </rPr>
      <t>Capital Account of Science Technology and Environment</t>
    </r>
  </si>
  <si>
    <r>
      <rPr>
        <sz val="9"/>
        <color rgb="FF000000"/>
        <rFont val="Times New Roman"/>
        <family val="1"/>
      </rPr>
      <t>5425</t>
    </r>
  </si>
  <si>
    <r>
      <rPr>
        <sz val="9"/>
        <color rgb="FF000000"/>
        <rFont val="Times New Roman"/>
        <family val="1"/>
      </rPr>
      <t>Capital Outlay On Other Scientific And Environmental Research</t>
    </r>
  </si>
  <si>
    <r>
      <rPr>
        <sz val="9"/>
        <color rgb="FF000000"/>
        <rFont val="Times New Roman"/>
        <family val="1"/>
      </rPr>
      <t xml:space="preserve"> 5.51</t>
    </r>
  </si>
  <si>
    <r>
      <rPr>
        <sz val="9"/>
        <color rgb="FF000000"/>
        <rFont val="Times New Roman"/>
        <family val="1"/>
      </rPr>
      <t>Total - C. (i) Capital Account of Science Technology and Environment</t>
    </r>
  </si>
  <si>
    <r>
      <rPr>
        <b/>
        <i/>
        <sz val="9"/>
        <color rgb="FF000000"/>
        <rFont val="Times New Roman"/>
        <family val="1"/>
      </rPr>
      <t>(j)</t>
    </r>
  </si>
  <si>
    <r>
      <rPr>
        <b/>
        <i/>
        <sz val="9"/>
        <color rgb="FF000000"/>
        <rFont val="Times New Roman"/>
        <family val="1"/>
      </rPr>
      <t>Capital Account of General Economic Services</t>
    </r>
  </si>
  <si>
    <r>
      <rPr>
        <sz val="9"/>
        <color rgb="FF000000"/>
        <rFont val="Times New Roman"/>
        <family val="1"/>
      </rPr>
      <t>5452</t>
    </r>
  </si>
  <si>
    <r>
      <rPr>
        <sz val="9"/>
        <color rgb="FF000000"/>
        <rFont val="Times New Roman"/>
        <family val="1"/>
      </rPr>
      <t>Capital Outlay On Tourism</t>
    </r>
  </si>
  <si>
    <r>
      <rPr>
        <sz val="9"/>
        <color rgb="FF000000"/>
        <rFont val="Times New Roman"/>
        <family val="1"/>
      </rPr>
      <t xml:space="preserve"> 107.07</t>
    </r>
  </si>
  <si>
    <r>
      <rPr>
        <sz val="9"/>
        <color rgb="FF000000"/>
        <rFont val="Times New Roman"/>
        <family val="1"/>
      </rPr>
      <t xml:space="preserve"> 1,926.48</t>
    </r>
  </si>
  <si>
    <r>
      <rPr>
        <sz val="9"/>
        <color rgb="FF000000"/>
        <rFont val="Times New Roman"/>
        <family val="1"/>
      </rPr>
      <t xml:space="preserve"> 127.71</t>
    </r>
  </si>
  <si>
    <r>
      <rPr>
        <sz val="9"/>
        <color rgb="FF000000"/>
        <rFont val="Times New Roman"/>
        <family val="1"/>
      </rPr>
      <t xml:space="preserve"> 2,054.19</t>
    </r>
  </si>
  <si>
    <r>
      <rPr>
        <sz val="9"/>
        <color rgb="FF000000"/>
        <rFont val="Times New Roman"/>
        <family val="1"/>
      </rPr>
      <t xml:space="preserve"> 6.63</t>
    </r>
  </si>
  <si>
    <r>
      <rPr>
        <sz val="9"/>
        <color rgb="FF000000"/>
        <rFont val="Times New Roman"/>
        <family val="1"/>
      </rPr>
      <t>5465</t>
    </r>
  </si>
  <si>
    <r>
      <rPr>
        <sz val="9"/>
        <color rgb="FF000000"/>
        <rFont val="Times New Roman"/>
        <family val="1"/>
      </rPr>
      <t>Investments In General Financial And Trading Institutions</t>
    </r>
  </si>
  <si>
    <r>
      <rPr>
        <sz val="9"/>
        <color rgb="FF000000"/>
        <rFont val="Times New Roman"/>
        <family val="1"/>
      </rPr>
      <t xml:space="preserve"> 571.65</t>
    </r>
  </si>
  <si>
    <r>
      <rPr>
        <sz val="9"/>
        <color rgb="FF000000"/>
        <rFont val="Times New Roman"/>
        <family val="1"/>
      </rPr>
      <t xml:space="preserve"> 19.59</t>
    </r>
  </si>
  <si>
    <r>
      <rPr>
        <sz val="9"/>
        <color rgb="FF000000"/>
        <rFont val="Times New Roman"/>
        <family val="1"/>
      </rPr>
      <t xml:space="preserve"> 591.24</t>
    </r>
  </si>
  <si>
    <r>
      <rPr>
        <sz val="9"/>
        <color rgb="FF000000"/>
        <rFont val="Times New Roman"/>
        <family val="1"/>
      </rPr>
      <t xml:space="preserve"> 3.43</t>
    </r>
  </si>
  <si>
    <r>
      <rPr>
        <sz val="9"/>
        <color rgb="FF000000"/>
        <rFont val="Times New Roman"/>
        <family val="1"/>
      </rPr>
      <t>5475</t>
    </r>
  </si>
  <si>
    <r>
      <rPr>
        <sz val="9"/>
        <color rgb="FF000000"/>
        <rFont val="Times New Roman"/>
        <family val="1"/>
      </rPr>
      <t>Capital Outlay On Other General Economic Services</t>
    </r>
  </si>
  <si>
    <r>
      <rPr>
        <sz val="9"/>
        <color rgb="FF000000"/>
        <rFont val="Times New Roman"/>
        <family val="1"/>
      </rPr>
      <t xml:space="preserve"> 3,997.49</t>
    </r>
  </si>
  <si>
    <r>
      <rPr>
        <sz val="9"/>
        <color rgb="FF000000"/>
        <rFont val="Times New Roman"/>
        <family val="1"/>
      </rPr>
      <t xml:space="preserve"> 4,667.70</t>
    </r>
  </si>
  <si>
    <r>
      <rPr>
        <sz val="9"/>
        <color rgb="FF000000"/>
        <rFont val="Times New Roman"/>
        <family val="1"/>
      </rPr>
      <t xml:space="preserve"> 24.61</t>
    </r>
  </si>
  <si>
    <r>
      <rPr>
        <sz val="9"/>
        <color rgb="FF000000"/>
        <rFont val="Times New Roman"/>
        <family val="1"/>
      </rPr>
      <t>Total - C. (j) Capital Account of General Economic Services</t>
    </r>
  </si>
  <si>
    <r>
      <rPr>
        <sz val="9"/>
        <color rgb="FF000000"/>
        <rFont val="Times New Roman"/>
        <family val="1"/>
      </rPr>
      <t xml:space="preserve"> 4,104.56</t>
    </r>
  </si>
  <si>
    <r>
      <rPr>
        <sz val="9"/>
        <color rgb="FF000000"/>
        <rFont val="Times New Roman"/>
        <family val="1"/>
      </rPr>
      <t xml:space="preserve"> 4,815.00</t>
    </r>
  </si>
  <si>
    <r>
      <rPr>
        <sz val="9"/>
        <color rgb="FF000000"/>
        <rFont val="Times New Roman"/>
        <family val="1"/>
      </rPr>
      <t xml:space="preserve"> 22.43</t>
    </r>
  </si>
  <si>
    <r>
      <rPr>
        <sz val="9"/>
        <color rgb="FF000000"/>
        <rFont val="Times New Roman"/>
        <family val="1"/>
      </rPr>
      <t>Total - C. Capital Outlay On Economic Services</t>
    </r>
  </si>
  <si>
    <r>
      <rPr>
        <sz val="9"/>
        <color rgb="FF000000"/>
        <rFont val="Times New Roman"/>
        <family val="1"/>
      </rPr>
      <t xml:space="preserve">Grand Total </t>
    </r>
  </si>
  <si>
    <t>Percentage not applicable</t>
  </si>
  <si>
    <t>(a)</t>
  </si>
  <si>
    <r>
      <t xml:space="preserve">Progressive expenditure upto 1996-97 stands included under Major heads 4059 and 4216 as details for </t>
    </r>
    <r>
      <rPr>
        <i/>
        <sz val="10"/>
        <rFont val="Times New Roman"/>
        <family val="1"/>
      </rPr>
      <t>proforma</t>
    </r>
    <r>
      <rPr>
        <sz val="10"/>
        <rFont val="Times New Roman"/>
        <family val="1"/>
      </rPr>
      <t xml:space="preserve"> adjustments are due from Government.</t>
    </r>
  </si>
  <si>
    <t>(#)</t>
  </si>
  <si>
    <t>Total - C. (e) Capital Account of Energy</t>
  </si>
  <si>
    <r>
      <rPr>
        <b/>
        <i/>
        <sz val="9"/>
        <color rgb="FF000000"/>
        <rFont val="Times New Roman"/>
        <family val="1"/>
      </rPr>
      <t>Capital Account of Industry and Minerals</t>
    </r>
    <r>
      <rPr>
        <sz val="9"/>
        <color rgb="FF000000"/>
        <rFont val="Times New Roman"/>
        <family val="1"/>
      </rPr>
      <t xml:space="preserve"> </t>
    </r>
  </si>
  <si>
    <t xml:space="preserve">Total - C. (f) Capital Account of Industry and Minerals </t>
  </si>
  <si>
    <t>(b)</t>
  </si>
  <si>
    <t>Capital Account of Rural Development</t>
  </si>
  <si>
    <t>Total C(b)Capital Account of Rural Development</t>
  </si>
  <si>
    <t>( c)</t>
  </si>
  <si>
    <t>Capital Account of Special Areas Programme</t>
  </si>
  <si>
    <t>Total - C. (c) Capital Account of Special Areas Programme</t>
  </si>
  <si>
    <t xml:space="preserve">
C.
(b)</t>
  </si>
  <si>
    <t xml:space="preserve"> 341.04</t>
  </si>
  <si>
    <t xml:space="preserve"> 3,054.50</t>
  </si>
  <si>
    <t>Prog exp 2023-24</t>
  </si>
  <si>
    <t>Percentage</t>
  </si>
  <si>
    <t>Diff</t>
  </si>
  <si>
    <r>
      <t xml:space="preserve">Decreased </t>
    </r>
    <r>
      <rPr>
        <i/>
        <sz val="10"/>
        <rFont val="Times New Roman"/>
        <family val="1"/>
      </rPr>
      <t>proforma</t>
    </r>
    <r>
      <rPr>
        <sz val="10"/>
        <rFont val="Times New Roman"/>
        <family val="1"/>
      </rPr>
      <t xml:space="preserve">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 3.58 crore due to proceeds of retirement of share capital transferred to capital receipts.</t>
    </r>
  </si>
  <si>
    <t xml:space="preserve"> 13.70</t>
  </si>
  <si>
    <t xml:space="preserve"> 306.89</t>
  </si>
  <si>
    <t xml:space="preserve"> 3,444.67</t>
  </si>
  <si>
    <t xml:space="preserve"> 7.18</t>
  </si>
  <si>
    <t>(d)</t>
  </si>
  <si>
    <t>(e)</t>
  </si>
  <si>
    <t>(f)</t>
  </si>
  <si>
    <t>(g)</t>
  </si>
  <si>
    <t>(h)</t>
  </si>
  <si>
    <t>(-)2.65</t>
  </si>
  <si>
    <t>(i)</t>
  </si>
  <si>
    <t>(j)</t>
  </si>
  <si>
    <t>(k)</t>
  </si>
  <si>
    <t>(l)</t>
  </si>
  <si>
    <t>(m)</t>
  </si>
  <si>
    <t xml:space="preserve"> 10.68</t>
  </si>
  <si>
    <t xml:space="preserve"> 13,996.56</t>
  </si>
  <si>
    <t xml:space="preserve"> 11.12</t>
  </si>
  <si>
    <r>
      <t xml:space="preserve">Decreased </t>
    </r>
    <r>
      <rPr>
        <i/>
        <sz val="10"/>
        <rFont val="Times New Roman"/>
        <family val="1"/>
      </rPr>
      <t>proforma</t>
    </r>
    <r>
      <rPr>
        <sz val="10"/>
        <rFont val="Times New Roman"/>
        <family val="1"/>
      </rPr>
      <t xml:space="preserve">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0.22 crore due to proceeds of retirement of share capital transferred to capital receipts.</t>
    </r>
  </si>
  <si>
    <r>
      <t xml:space="preserve">(ii) Decreased </t>
    </r>
    <r>
      <rPr>
        <i/>
        <sz val="10"/>
        <rFont val="Times New Roman"/>
        <family val="1"/>
      </rPr>
      <t>proforma</t>
    </r>
    <r>
      <rPr>
        <sz val="10"/>
        <rFont val="Times New Roman"/>
        <family val="1"/>
      </rPr>
      <t xml:space="preserve">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 3.58 crore vide foot note (b) of this Statement..</t>
    </r>
  </si>
  <si>
    <t>Percentage not applicable.</t>
  </si>
  <si>
    <t>(n)</t>
  </si>
  <si>
    <t>(o)</t>
  </si>
  <si>
    <t>(p)</t>
  </si>
  <si>
    <t>(q)</t>
  </si>
  <si>
    <r>
      <t>(i) Increased</t>
    </r>
    <r>
      <rPr>
        <i/>
        <sz val="9"/>
        <color theme="1"/>
        <rFont val="Times New Roman"/>
        <family val="1"/>
      </rPr>
      <t xml:space="preserve"> proforma</t>
    </r>
    <r>
      <rPr>
        <sz val="9"/>
        <color theme="1"/>
        <rFont val="Times New Roman"/>
        <family val="1"/>
      </rPr>
      <t xml:space="preserve"> by </t>
    </r>
    <r>
      <rPr>
        <sz val="9"/>
        <color theme="1"/>
        <rFont val="Rupee Foradian"/>
        <family val="2"/>
      </rPr>
      <t>`</t>
    </r>
    <r>
      <rPr>
        <sz val="9"/>
        <color theme="1"/>
        <rFont val="Times New Roman"/>
        <family val="1"/>
      </rPr>
      <t xml:space="preserve"> 7.70  crore vide foot note ( c) and (d) of this Statement.</t>
    </r>
  </si>
  <si>
    <r>
      <t xml:space="preserve">Decreased </t>
    </r>
    <r>
      <rPr>
        <i/>
        <sz val="10"/>
        <rFont val="Times New Roman"/>
        <family val="1"/>
      </rPr>
      <t>proforma</t>
    </r>
    <r>
      <rPr>
        <sz val="10"/>
        <rFont val="Times New Roman"/>
        <family val="1"/>
      </rPr>
      <t xml:space="preserve">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>40.15 crore due to proceeds of retirement of share capital transferred to capital receipts.</t>
    </r>
  </si>
  <si>
    <r>
      <t xml:space="preserve">Decreased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40.37 crore  vide foot notes (f) and (g) of this Statement.</t>
    </r>
  </si>
  <si>
    <r>
      <t xml:space="preserve">Decreased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3.56 crore due to proceeds of retirement of share capital transferred to capital receipts.</t>
    </r>
  </si>
  <si>
    <r>
      <t xml:space="preserve">Increased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 xml:space="preserve"> 34.51 crore due to increased proforma due to conversion of loan into equity for Kerala Electrical and Allied Engineering Company Limited.</t>
    </r>
  </si>
  <si>
    <r>
      <t xml:space="preserve">Increased </t>
    </r>
    <r>
      <rPr>
        <i/>
        <sz val="10"/>
        <color theme="1"/>
        <rFont val="Times New Roman"/>
        <family val="1"/>
      </rPr>
      <t xml:space="preserve">proforma </t>
    </r>
    <r>
      <rPr>
        <sz val="10"/>
        <color theme="1"/>
        <rFont val="Times New Roman"/>
        <family val="1"/>
      </rPr>
      <t>by</t>
    </r>
    <r>
      <rPr>
        <sz val="10"/>
        <color theme="1"/>
        <rFont val="Rupee Foradian"/>
        <family val="2"/>
      </rPr>
      <t xml:space="preserve"> `</t>
    </r>
    <r>
      <rPr>
        <sz val="10"/>
        <color theme="1"/>
        <rFont val="Times New Roman"/>
        <family val="1"/>
      </rPr>
      <t xml:space="preserve"> 72.00 crore due to  conversion of loan into equity for Kerala State Electronic Development Corporation.</t>
    </r>
  </si>
  <si>
    <r>
      <t xml:space="preserve">Increased </t>
    </r>
    <r>
      <rPr>
        <i/>
        <sz val="9"/>
        <color rgb="FF000000"/>
        <rFont val="Times New Roman"/>
        <family val="1"/>
      </rPr>
      <t>proforma</t>
    </r>
    <r>
      <rPr>
        <sz val="9"/>
        <color rgb="FF000000"/>
        <rFont val="Times New Roman"/>
        <family val="2"/>
      </rPr>
      <t xml:space="preserve"> by </t>
    </r>
    <r>
      <rPr>
        <sz val="9"/>
        <color rgb="FF000000"/>
        <rFont val="Rupee Foradian"/>
        <family val="2"/>
      </rPr>
      <t>`</t>
    </r>
    <r>
      <rPr>
        <sz val="9"/>
        <color rgb="FF000000"/>
        <rFont val="Times New Roman"/>
        <family val="2"/>
      </rPr>
      <t>106.51 crore vide foot note (j) and (k) of this Statement.</t>
    </r>
  </si>
  <si>
    <r>
      <t xml:space="preserve">Decreased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3.56 crore vide foot note (i) of this Statement</t>
    </r>
  </si>
  <si>
    <r>
      <t xml:space="preserve">Increased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106.51 crore vide foot note (l)  of this Statement.</t>
    </r>
  </si>
  <si>
    <r>
      <t xml:space="preserve">Decreased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43.93 crore vide foot notes (h) and (m) of this Statement.</t>
    </r>
  </si>
  <si>
    <r>
      <t xml:space="preserve">Increased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114.21 crore vide foot notes  (e)(i) and (n)  of this Statement.</t>
    </r>
  </si>
  <si>
    <r>
      <t xml:space="preserve">Decreased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47.51 crore vide foot notes (e)(ii) and (o) of this Statement.</t>
    </r>
  </si>
  <si>
    <r>
      <t xml:space="preserve">Increased </t>
    </r>
    <r>
      <rPr>
        <i/>
        <sz val="9"/>
        <color theme="1"/>
        <rFont val="Times New Roman"/>
        <family val="1"/>
      </rPr>
      <t>proforma</t>
    </r>
    <r>
      <rPr>
        <sz val="9"/>
        <color theme="1"/>
        <rFont val="Times New Roman"/>
        <family val="1"/>
      </rPr>
      <t xml:space="preserve"> by </t>
    </r>
    <r>
      <rPr>
        <sz val="9"/>
        <color theme="1"/>
        <rFont val="Rupee Foradian"/>
        <family val="2"/>
      </rPr>
      <t>`</t>
    </r>
    <r>
      <rPr>
        <sz val="9"/>
        <color theme="1"/>
        <rFont val="Times New Roman"/>
        <family val="1"/>
      </rPr>
      <t xml:space="preserve"> 4.45 crore due to reclassification of revenue expenditure incurred for setting up of new ITIs.</t>
    </r>
  </si>
  <si>
    <t>©</t>
  </si>
  <si>
    <r>
      <t xml:space="preserve">Increased proforma by </t>
    </r>
    <r>
      <rPr>
        <sz val="10"/>
        <rFont val="Rupee Foradian"/>
        <family val="2"/>
      </rPr>
      <t>`</t>
    </r>
    <r>
      <rPr>
        <sz val="10"/>
        <rFont val="Times New Roman"/>
        <family val="1"/>
      </rPr>
      <t xml:space="preserve"> 3.25 crore due to reclassification of expenditure incurred in 2022-23 under the head of account 2225-02-102-71-34.</t>
    </r>
  </si>
  <si>
    <t>(e)(i)</t>
  </si>
  <si>
    <t>(e)(ii)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</si>
</sst>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1"/>
      <color theme="1"/>
      <name val="Aptos Narrow"/>
      <family val="2"/>
      <scheme val="minor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i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i/>
      <sz val="10"/>
      <color rgb="FF000000"/>
      <name val="Times New Roman"/>
      <family val="2"/>
    </font>
    <font>
      <sz val="9"/>
      <color rgb="FF000000"/>
      <name val="Times New Roman"/>
      <family val="2"/>
    </font>
    <font>
      <b/>
      <sz val="9"/>
      <color rgb="FF000000"/>
      <name val="Times New Roman"/>
      <family val="2"/>
    </font>
    <font>
      <b/>
      <sz val="9"/>
      <color rgb="FFFFFFFF"/>
      <name val="Times New Roman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i/>
      <sz val="9"/>
      <color rgb="FF000000"/>
      <name val="Times New Roman"/>
      <family val="1"/>
    </font>
    <font>
      <b/>
      <sz val="9"/>
      <color rgb="FFFFFFFF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10"/>
      <name val="Rupee Foradian"/>
      <family val="2"/>
    </font>
    <font>
      <sz val="9"/>
      <name val="Times New Roman"/>
      <family val="1"/>
    </font>
    <font>
      <sz val="12"/>
      <name val="Times New Roman"/>
      <family val="1"/>
    </font>
    <font>
      <sz val="9"/>
      <color rgb="FF000000"/>
      <name val="Times New Roman"/>
      <family val="1"/>
    </font>
    <font>
      <sz val="9"/>
      <color rgb="FFFF0000"/>
      <name val="Times New Roman"/>
      <family val="2"/>
    </font>
    <font>
      <sz val="9"/>
      <color rgb="FFFF0000"/>
      <name val="Times New Roman"/>
      <family val="1"/>
    </font>
    <font>
      <sz val="11"/>
      <color rgb="FFFF0000"/>
      <name val="Aptos Narrow"/>
      <family val="2"/>
      <scheme val="minor"/>
    </font>
    <font>
      <b/>
      <i/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i/>
      <sz val="9"/>
      <color theme="1"/>
      <name val="Times New Roman"/>
      <family val="1"/>
    </font>
    <font>
      <b/>
      <i/>
      <sz val="9"/>
      <color theme="1"/>
      <name val="Times New Roman"/>
      <family val="1"/>
    </font>
    <font>
      <sz val="9"/>
      <color theme="1"/>
      <name val="Times New Roman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1"/>
      <color theme="1"/>
      <name val="Aptos Narrow"/>
      <family val="2"/>
      <scheme val="minor"/>
    </font>
    <font>
      <i/>
      <sz val="9"/>
      <color rgb="FF000000"/>
      <name val="Times New Roman"/>
      <family val="1"/>
    </font>
    <font>
      <sz val="9"/>
      <color theme="1"/>
      <name val="Rupee Foradian"/>
      <family val="2"/>
    </font>
    <font>
      <sz val="10"/>
      <color theme="1"/>
      <name val="Rupee Foradian"/>
      <family val="2"/>
    </font>
    <font>
      <sz val="9"/>
      <color rgb="FF000000"/>
      <name val="Rupee Foradian"/>
      <family val="2"/>
    </font>
    <font>
      <b/>
      <sz val="9"/>
      <color rgb="FFFF0000"/>
      <name val="Times New Roman"/>
      <family val="1"/>
    </font>
    <font>
      <b/>
      <sz val="9"/>
      <name val="Times New Roman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FCFCFC"/>
      </left>
      <right/>
      <top style="thin">
        <color rgb="FFFCFCFC"/>
      </top>
      <bottom/>
      <diagonal/>
    </border>
    <border>
      <left/>
      <right style="thin">
        <color rgb="FFFCFCFC"/>
      </right>
      <top style="thin">
        <color rgb="FFFCFCFC"/>
      </top>
      <bottom/>
      <diagonal/>
    </border>
    <border>
      <left style="thin">
        <color rgb="FFFCFCFC"/>
      </left>
      <right style="thin">
        <color rgb="FFFCFCFC"/>
      </right>
      <top style="thin">
        <color rgb="FFFCFCFC"/>
      </top>
      <bottom/>
      <diagonal/>
    </border>
    <border>
      <left style="thin">
        <color rgb="FFFCFCFC"/>
      </left>
      <right style="thin">
        <color rgb="FFFCFCFC"/>
      </right>
      <top/>
      <bottom style="medium">
        <color rgb="FF000000"/>
      </bottom>
      <diagonal/>
    </border>
    <border>
      <left style="thin">
        <color rgb="FFFCFCFC"/>
      </left>
      <right/>
      <top/>
      <bottom style="thin">
        <color rgb="FFFCFCFC"/>
      </bottom>
      <diagonal/>
    </border>
    <border>
      <left/>
      <right style="thin">
        <color rgb="FFFCFCFC"/>
      </right>
      <top/>
      <bottom style="thin">
        <color rgb="FFFCFCFC"/>
      </bottom>
      <diagonal/>
    </border>
    <border>
      <left style="thin">
        <color rgb="FFFCFCFC"/>
      </left>
      <right style="thin">
        <color rgb="FFFCFCFC"/>
      </right>
      <top/>
      <bottom style="thin">
        <color rgb="FFFCFCFC"/>
      </bottom>
      <diagonal/>
    </border>
    <border>
      <left style="thin">
        <color rgb="FFFCFCFC"/>
      </left>
      <right style="thin">
        <color rgb="FFFCFCFC"/>
      </right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FCFCFC"/>
      </left>
      <right/>
      <top/>
      <bottom/>
      <diagonal/>
    </border>
    <border>
      <left/>
      <right style="thin">
        <color rgb="FFFCFCFC"/>
      </right>
      <top/>
      <bottom/>
      <diagonal/>
    </border>
    <border>
      <left style="thin">
        <color rgb="FFFCFCFC"/>
      </left>
      <right style="thin">
        <color rgb="FFFCFCFC"/>
      </right>
      <top style="thin">
        <color rgb="FFFCFCFC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FCFCFC"/>
      </left>
      <right style="thin">
        <color rgb="FFFCFCFC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CFCFC"/>
      </left>
      <right style="thin">
        <color rgb="FFFCFCFC"/>
      </right>
      <top/>
      <bottom style="thin">
        <color indexed="64"/>
      </bottom>
      <diagonal/>
    </border>
    <border>
      <left style="thin">
        <color rgb="FFFCFCFC"/>
      </left>
      <right/>
      <top/>
      <bottom style="thin">
        <color indexed="64"/>
      </bottom>
      <diagonal/>
    </border>
    <border>
      <left/>
      <right style="thin">
        <color rgb="FFFCFCFC"/>
      </right>
      <top/>
      <bottom style="thin">
        <color indexed="64"/>
      </bottom>
      <diagonal/>
    </border>
    <border>
      <left/>
      <right style="thin">
        <color rgb="FFFCFCFC"/>
      </right>
      <top style="thin">
        <color indexed="64"/>
      </top>
      <bottom style="medium">
        <color indexed="64"/>
      </bottom>
      <diagonal/>
    </border>
    <border>
      <left style="thin">
        <color rgb="FFFCFCFC"/>
      </left>
      <right style="thin">
        <color rgb="FFFCFCFC"/>
      </right>
      <top style="thin">
        <color indexed="64"/>
      </top>
      <bottom style="medium">
        <color indexed="64"/>
      </bottom>
      <diagonal/>
    </border>
    <border>
      <left style="thin">
        <color rgb="FFFCFCFC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FCFCFC"/>
      </bottom>
      <diagonal/>
    </border>
    <border>
      <left style="thin">
        <color rgb="FFFCFCFC"/>
      </left>
      <right style="thin">
        <color rgb="FFFCFCFC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FCFCFC"/>
      </left>
      <right/>
      <top/>
      <bottom style="medium">
        <color indexed="64"/>
      </bottom>
      <diagonal/>
    </border>
    <border>
      <left/>
      <right style="thin">
        <color rgb="FFFCFCFC"/>
      </right>
      <top/>
      <bottom style="medium">
        <color indexed="64"/>
      </bottom>
      <diagonal/>
    </border>
    <border>
      <left/>
      <right/>
      <top style="thin">
        <color rgb="FFFCFCFC"/>
      </top>
      <bottom/>
      <diagonal/>
    </border>
    <border>
      <left style="thin">
        <color rgb="FFFCFCFC"/>
      </left>
      <right/>
      <top style="thin">
        <color indexed="64"/>
      </top>
      <bottom/>
      <diagonal/>
    </border>
    <border>
      <left/>
      <right style="thin">
        <color rgb="FFFCFCFC"/>
      </right>
      <top style="thin">
        <color indexed="64"/>
      </top>
      <bottom/>
      <diagonal/>
    </border>
    <border>
      <left style="thin">
        <color rgb="FFFCFCFC"/>
      </left>
      <right/>
      <top/>
      <bottom style="medium">
        <color rgb="FF000000"/>
      </bottom>
      <diagonal/>
    </border>
    <border>
      <left/>
      <right style="thin">
        <color rgb="FFFCFCFC"/>
      </right>
      <top/>
      <bottom style="medium">
        <color rgb="FF000000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7" borderId="3" xfId="0" applyFill="1" applyBorder="1" applyAlignment="1" applyProtection="1">
      <alignment wrapText="1"/>
      <protection locked="0"/>
    </xf>
    <xf numFmtId="0" fontId="0" fillId="8" borderId="4" xfId="0" applyFill="1" applyBorder="1" applyAlignment="1" applyProtection="1">
      <alignment wrapText="1"/>
      <protection locked="0"/>
    </xf>
    <xf numFmtId="0" fontId="0" fillId="9" borderId="5" xfId="0" applyFill="1" applyBorder="1" applyAlignment="1" applyProtection="1">
      <alignment wrapText="1"/>
      <protection locked="0"/>
    </xf>
    <xf numFmtId="0" fontId="4" fillId="10" borderId="6" xfId="0" applyFont="1" applyFill="1" applyBorder="1" applyAlignment="1">
      <alignment horizontal="center" vertical="top" wrapText="1"/>
    </xf>
    <xf numFmtId="0" fontId="0" fillId="11" borderId="7" xfId="0" applyFill="1" applyBorder="1" applyAlignment="1" applyProtection="1">
      <alignment wrapText="1"/>
      <protection locked="0"/>
    </xf>
    <xf numFmtId="0" fontId="0" fillId="12" borderId="8" xfId="0" applyFill="1" applyBorder="1" applyAlignment="1" applyProtection="1">
      <alignment wrapText="1"/>
      <protection locked="0"/>
    </xf>
    <xf numFmtId="0" fontId="0" fillId="13" borderId="9" xfId="0" applyFill="1" applyBorder="1" applyAlignment="1" applyProtection="1">
      <alignment wrapText="1"/>
      <protection locked="0"/>
    </xf>
    <xf numFmtId="0" fontId="6" fillId="16" borderId="10" xfId="0" applyFont="1" applyFill="1" applyBorder="1" applyAlignment="1">
      <alignment horizontal="left" vertical="center" wrapText="1"/>
    </xf>
    <xf numFmtId="0" fontId="6" fillId="17" borderId="10" xfId="0" applyFont="1" applyFill="1" applyBorder="1" applyAlignment="1">
      <alignment horizontal="right" vertical="center" wrapText="1"/>
    </xf>
    <xf numFmtId="0" fontId="0" fillId="18" borderId="11" xfId="0" applyFill="1" applyBorder="1" applyAlignment="1" applyProtection="1">
      <alignment wrapText="1"/>
      <protection locked="0"/>
    </xf>
    <xf numFmtId="0" fontId="0" fillId="19" borderId="12" xfId="0" applyFill="1" applyBorder="1" applyAlignment="1" applyProtection="1">
      <alignment wrapText="1"/>
      <protection locked="0"/>
    </xf>
    <xf numFmtId="0" fontId="0" fillId="20" borderId="13" xfId="0" applyFill="1" applyBorder="1" applyAlignment="1" applyProtection="1">
      <alignment wrapText="1"/>
      <protection locked="0"/>
    </xf>
    <xf numFmtId="0" fontId="0" fillId="21" borderId="10" xfId="0" applyFill="1" applyBorder="1" applyAlignment="1" applyProtection="1">
      <alignment wrapText="1"/>
      <protection locked="0"/>
    </xf>
    <xf numFmtId="0" fontId="7" fillId="23" borderId="5" xfId="0" applyFont="1" applyFill="1" applyBorder="1" applyAlignment="1">
      <alignment horizontal="left" vertical="top" wrapText="1"/>
    </xf>
    <xf numFmtId="0" fontId="8" fillId="24" borderId="14" xfId="0" applyFont="1" applyFill="1" applyBorder="1" applyAlignment="1">
      <alignment horizontal="right" vertical="top" wrapText="1"/>
    </xf>
    <xf numFmtId="0" fontId="6" fillId="15" borderId="10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top"/>
    </xf>
    <xf numFmtId="0" fontId="0" fillId="0" borderId="1" xfId="0" applyBorder="1"/>
    <xf numFmtId="49" fontId="13" fillId="0" borderId="1" xfId="0" quotePrefix="1" applyNumberFormat="1" applyFont="1" applyBorder="1" applyAlignment="1">
      <alignment horizontal="center"/>
    </xf>
    <xf numFmtId="0" fontId="0" fillId="2" borderId="15" xfId="0" applyFill="1" applyBorder="1" applyAlignment="1" applyProtection="1">
      <alignment wrapText="1"/>
      <protection locked="0"/>
    </xf>
    <xf numFmtId="0" fontId="6" fillId="16" borderId="16" xfId="0" applyFont="1" applyFill="1" applyBorder="1" applyAlignment="1">
      <alignment horizontal="left" vertical="center" wrapText="1"/>
    </xf>
    <xf numFmtId="0" fontId="0" fillId="2" borderId="1" xfId="0" applyFill="1" applyBorder="1" applyProtection="1">
      <protection locked="0"/>
    </xf>
    <xf numFmtId="2" fontId="16" fillId="0" borderId="1" xfId="0" quotePrefix="1" applyNumberFormat="1" applyFont="1" applyBorder="1" applyAlignment="1">
      <alignment horizontal="center" vertical="top"/>
    </xf>
    <xf numFmtId="0" fontId="18" fillId="16" borderId="10" xfId="0" applyFont="1" applyFill="1" applyBorder="1" applyAlignment="1">
      <alignment horizontal="left" vertical="center" wrapText="1"/>
    </xf>
    <xf numFmtId="0" fontId="19" fillId="17" borderId="10" xfId="0" applyFont="1" applyFill="1" applyBorder="1" applyAlignment="1">
      <alignment horizontal="right" vertical="center" wrapText="1"/>
    </xf>
    <xf numFmtId="4" fontId="6" fillId="17" borderId="10" xfId="0" applyNumberFormat="1" applyFont="1" applyFill="1" applyBorder="1" applyAlignment="1">
      <alignment horizontal="right" vertical="center" wrapText="1"/>
    </xf>
    <xf numFmtId="4" fontId="19" fillId="17" borderId="10" xfId="0" applyNumberFormat="1" applyFont="1" applyFill="1" applyBorder="1" applyAlignment="1">
      <alignment horizontal="right" vertical="center" wrapText="1"/>
    </xf>
    <xf numFmtId="0" fontId="0" fillId="2" borderId="17" xfId="0" applyFill="1" applyBorder="1" applyAlignment="1" applyProtection="1">
      <alignment wrapText="1"/>
      <protection locked="0"/>
    </xf>
    <xf numFmtId="0" fontId="6" fillId="15" borderId="18" xfId="0" applyFont="1" applyFill="1" applyBorder="1" applyAlignment="1">
      <alignment horizontal="center" vertical="center" wrapText="1"/>
    </xf>
    <xf numFmtId="0" fontId="6" fillId="16" borderId="18" xfId="0" applyFont="1" applyFill="1" applyBorder="1" applyAlignment="1">
      <alignment horizontal="left" vertical="center" wrapText="1"/>
    </xf>
    <xf numFmtId="0" fontId="6" fillId="17" borderId="18" xfId="0" applyFont="1" applyFill="1" applyBorder="1" applyAlignment="1">
      <alignment horizontal="right" vertical="center" wrapText="1"/>
    </xf>
    <xf numFmtId="0" fontId="0" fillId="4" borderId="17" xfId="0" applyFill="1" applyBorder="1" applyAlignment="1" applyProtection="1">
      <alignment wrapText="1"/>
      <protection locked="0"/>
    </xf>
    <xf numFmtId="49" fontId="13" fillId="0" borderId="1" xfId="0" quotePrefix="1" applyNumberFormat="1" applyFont="1" applyBorder="1" applyAlignment="1">
      <alignment horizontal="center" vertical="center"/>
    </xf>
    <xf numFmtId="0" fontId="18" fillId="17" borderId="10" xfId="0" applyFont="1" applyFill="1" applyBorder="1" applyAlignment="1">
      <alignment horizontal="right" vertical="center" wrapText="1"/>
    </xf>
    <xf numFmtId="0" fontId="0" fillId="2" borderId="1" xfId="0" applyFill="1" applyBorder="1" applyAlignment="1" applyProtection="1">
      <alignment wrapText="1"/>
      <protection locked="0"/>
    </xf>
    <xf numFmtId="0" fontId="0" fillId="11" borderId="19" xfId="0" applyFill="1" applyBorder="1" applyAlignment="1" applyProtection="1">
      <alignment wrapText="1"/>
      <protection locked="0"/>
    </xf>
    <xf numFmtId="0" fontId="0" fillId="12" borderId="20" xfId="0" applyFill="1" applyBorder="1" applyAlignment="1" applyProtection="1">
      <alignment wrapText="1"/>
      <protection locked="0"/>
    </xf>
    <xf numFmtId="0" fontId="0" fillId="13" borderId="18" xfId="0" applyFill="1" applyBorder="1" applyAlignment="1" applyProtection="1">
      <alignment wrapText="1"/>
      <protection locked="0"/>
    </xf>
    <xf numFmtId="0" fontId="22" fillId="16" borderId="10" xfId="0" applyFont="1" applyFill="1" applyBorder="1" applyAlignment="1">
      <alignment horizontal="left" vertical="center" wrapText="1"/>
    </xf>
    <xf numFmtId="0" fontId="6" fillId="15" borderId="12" xfId="0" applyFont="1" applyFill="1" applyBorder="1" applyAlignment="1">
      <alignment horizontal="center" vertical="center" wrapText="1"/>
    </xf>
    <xf numFmtId="0" fontId="6" fillId="17" borderId="13" xfId="0" applyFont="1" applyFill="1" applyBorder="1" applyAlignment="1">
      <alignment horizontal="right" vertical="center" wrapText="1"/>
    </xf>
    <xf numFmtId="4" fontId="19" fillId="17" borderId="18" xfId="0" applyNumberFormat="1" applyFont="1" applyFill="1" applyBorder="1" applyAlignment="1">
      <alignment horizontal="right" vertical="center" wrapText="1"/>
    </xf>
    <xf numFmtId="0" fontId="6" fillId="15" borderId="1" xfId="0" applyFont="1" applyFill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left" vertical="center" wrapText="1"/>
    </xf>
    <xf numFmtId="0" fontId="6" fillId="17" borderId="22" xfId="0" applyFont="1" applyFill="1" applyBorder="1" applyAlignment="1">
      <alignment horizontal="right" vertical="center" wrapText="1"/>
    </xf>
    <xf numFmtId="4" fontId="18" fillId="17" borderId="21" xfId="0" applyNumberFormat="1" applyFont="1" applyFill="1" applyBorder="1" applyAlignment="1">
      <alignment horizontal="right" vertical="center" wrapText="1"/>
    </xf>
    <xf numFmtId="4" fontId="18" fillId="17" borderId="23" xfId="0" applyNumberFormat="1" applyFont="1" applyFill="1" applyBorder="1" applyAlignment="1">
      <alignment horizontal="right" vertical="center" wrapText="1"/>
    </xf>
    <xf numFmtId="0" fontId="18" fillId="17" borderId="21" xfId="0" applyFont="1" applyFill="1" applyBorder="1" applyAlignment="1">
      <alignment horizontal="right" vertical="center" wrapText="1"/>
    </xf>
    <xf numFmtId="4" fontId="18" fillId="17" borderId="22" xfId="0" applyNumberFormat="1" applyFont="1" applyFill="1" applyBorder="1" applyAlignment="1">
      <alignment horizontal="right" vertical="center" wrapText="1"/>
    </xf>
    <xf numFmtId="0" fontId="18" fillId="17" borderId="22" xfId="0" applyFont="1" applyFill="1" applyBorder="1" applyAlignment="1">
      <alignment horizontal="right" vertical="center" wrapText="1"/>
    </xf>
    <xf numFmtId="0" fontId="0" fillId="7" borderId="12" xfId="0" applyFill="1" applyBorder="1" applyAlignment="1" applyProtection="1">
      <alignment wrapText="1"/>
      <protection locked="0"/>
    </xf>
    <xf numFmtId="0" fontId="0" fillId="8" borderId="13" xfId="0" applyFill="1" applyBorder="1" applyAlignment="1" applyProtection="1">
      <alignment wrapText="1"/>
      <protection locked="0"/>
    </xf>
    <xf numFmtId="0" fontId="0" fillId="9" borderId="10" xfId="0" applyFill="1" applyBorder="1" applyAlignment="1" applyProtection="1">
      <alignment wrapText="1"/>
      <protection locked="0"/>
    </xf>
    <xf numFmtId="0" fontId="25" fillId="12" borderId="8" xfId="0" applyFont="1" applyFill="1" applyBorder="1" applyAlignment="1" applyProtection="1">
      <alignment horizontal="center" wrapText="1"/>
      <protection locked="0"/>
    </xf>
    <xf numFmtId="0" fontId="26" fillId="17" borderId="10" xfId="0" applyFont="1" applyFill="1" applyBorder="1" applyAlignment="1">
      <alignment horizontal="right" vertical="center" wrapText="1"/>
    </xf>
    <xf numFmtId="0" fontId="6" fillId="16" borderId="12" xfId="0" applyFont="1" applyFill="1" applyBorder="1" applyAlignment="1">
      <alignment horizontal="left" vertical="center" wrapText="1"/>
    </xf>
    <xf numFmtId="0" fontId="0" fillId="18" borderId="1" xfId="0" applyFill="1" applyBorder="1" applyAlignment="1" applyProtection="1">
      <alignment wrapText="1"/>
      <protection locked="0"/>
    </xf>
    <xf numFmtId="0" fontId="6" fillId="17" borderId="1" xfId="0" applyFont="1" applyFill="1" applyBorder="1" applyAlignment="1">
      <alignment horizontal="right" vertical="center" wrapText="1"/>
    </xf>
    <xf numFmtId="0" fontId="0" fillId="13" borderId="7" xfId="0" applyFill="1" applyBorder="1" applyAlignment="1" applyProtection="1">
      <alignment wrapText="1"/>
      <protection locked="0"/>
    </xf>
    <xf numFmtId="0" fontId="0" fillId="13" borderId="1" xfId="0" applyFill="1" applyBorder="1" applyAlignment="1" applyProtection="1">
      <alignment wrapText="1"/>
      <protection locked="0"/>
    </xf>
    <xf numFmtId="0" fontId="0" fillId="11" borderId="1" xfId="0" applyFill="1" applyBorder="1" applyAlignment="1" applyProtection="1">
      <alignment wrapText="1"/>
      <protection locked="0"/>
    </xf>
    <xf numFmtId="0" fontId="0" fillId="12" borderId="1" xfId="0" applyFill="1" applyBorder="1" applyAlignment="1" applyProtection="1">
      <alignment wrapText="1"/>
      <protection locked="0"/>
    </xf>
    <xf numFmtId="0" fontId="7" fillId="23" borderId="3" xfId="0" applyFont="1" applyFill="1" applyBorder="1" applyAlignment="1">
      <alignment horizontal="left" vertical="top" wrapText="1"/>
    </xf>
    <xf numFmtId="0" fontId="0" fillId="13" borderId="10" xfId="0" applyFill="1" applyBorder="1" applyAlignment="1" applyProtection="1">
      <alignment wrapText="1"/>
      <protection locked="0"/>
    </xf>
    <xf numFmtId="0" fontId="8" fillId="24" borderId="1" xfId="0" applyFont="1" applyFill="1" applyBorder="1" applyAlignment="1">
      <alignment horizontal="right" vertical="top" wrapText="1"/>
    </xf>
    <xf numFmtId="0" fontId="0" fillId="0" borderId="17" xfId="0" applyBorder="1"/>
    <xf numFmtId="0" fontId="18" fillId="16" borderId="18" xfId="0" applyFont="1" applyFill="1" applyBorder="1" applyAlignment="1">
      <alignment horizontal="left" vertical="center" wrapText="1"/>
    </xf>
    <xf numFmtId="0" fontId="0" fillId="11" borderId="12" xfId="0" applyFill="1" applyBorder="1" applyAlignment="1" applyProtection="1">
      <alignment wrapText="1"/>
      <protection locked="0"/>
    </xf>
    <xf numFmtId="0" fontId="0" fillId="12" borderId="13" xfId="0" applyFill="1" applyBorder="1" applyAlignment="1" applyProtection="1">
      <alignment wrapText="1"/>
      <protection locked="0"/>
    </xf>
    <xf numFmtId="0" fontId="6" fillId="17" borderId="25" xfId="0" applyFont="1" applyFill="1" applyBorder="1" applyAlignment="1">
      <alignment horizontal="right" vertical="center" wrapText="1"/>
    </xf>
    <xf numFmtId="0" fontId="0" fillId="4" borderId="26" xfId="0" applyFill="1" applyBorder="1" applyAlignment="1" applyProtection="1">
      <alignment wrapText="1"/>
      <protection locked="0"/>
    </xf>
    <xf numFmtId="0" fontId="0" fillId="2" borderId="26" xfId="0" applyFill="1" applyBorder="1" applyAlignment="1" applyProtection="1">
      <alignment wrapText="1"/>
      <protection locked="0"/>
    </xf>
    <xf numFmtId="0" fontId="0" fillId="4" borderId="27" xfId="0" applyFill="1" applyBorder="1" applyAlignment="1" applyProtection="1">
      <alignment wrapText="1"/>
      <protection locked="0"/>
    </xf>
    <xf numFmtId="0" fontId="0" fillId="2" borderId="27" xfId="0" applyFill="1" applyBorder="1" applyAlignment="1" applyProtection="1">
      <alignment wrapText="1"/>
      <protection locked="0"/>
    </xf>
    <xf numFmtId="2" fontId="6" fillId="17" borderId="22" xfId="0" applyNumberFormat="1" applyFont="1" applyFill="1" applyBorder="1" applyAlignment="1">
      <alignment horizontal="right" vertical="center" wrapText="1"/>
    </xf>
    <xf numFmtId="0" fontId="6" fillId="16" borderId="25" xfId="0" applyFont="1" applyFill="1" applyBorder="1" applyAlignment="1">
      <alignment horizontal="left" vertical="center" wrapText="1"/>
    </xf>
    <xf numFmtId="0" fontId="0" fillId="19" borderId="28" xfId="0" applyFill="1" applyBorder="1" applyAlignment="1" applyProtection="1">
      <alignment wrapText="1"/>
      <protection locked="0"/>
    </xf>
    <xf numFmtId="0" fontId="0" fillId="20" borderId="29" xfId="0" applyFill="1" applyBorder="1" applyAlignment="1" applyProtection="1">
      <alignment wrapText="1"/>
      <protection locked="0"/>
    </xf>
    <xf numFmtId="0" fontId="0" fillId="21" borderId="16" xfId="0" applyFill="1" applyBorder="1" applyAlignment="1" applyProtection="1">
      <alignment wrapText="1"/>
      <protection locked="0"/>
    </xf>
    <xf numFmtId="4" fontId="0" fillId="0" borderId="0" xfId="0" applyNumberFormat="1"/>
    <xf numFmtId="2" fontId="0" fillId="0" borderId="0" xfId="0" applyNumberFormat="1"/>
    <xf numFmtId="2" fontId="21" fillId="0" borderId="0" xfId="0" applyNumberFormat="1" applyFont="1"/>
    <xf numFmtId="4" fontId="26" fillId="17" borderId="10" xfId="0" applyNumberFormat="1" applyFont="1" applyFill="1" applyBorder="1" applyAlignment="1">
      <alignment horizontal="right" vertical="center" wrapText="1"/>
    </xf>
    <xf numFmtId="4" fontId="28" fillId="17" borderId="10" xfId="0" applyNumberFormat="1" applyFont="1" applyFill="1" applyBorder="1" applyAlignment="1">
      <alignment horizontal="right" vertical="center" wrapText="1"/>
    </xf>
    <xf numFmtId="0" fontId="28" fillId="17" borderId="10" xfId="0" applyFont="1" applyFill="1" applyBorder="1" applyAlignment="1">
      <alignment horizontal="right" vertical="center" wrapText="1"/>
    </xf>
    <xf numFmtId="4" fontId="23" fillId="17" borderId="10" xfId="0" applyNumberFormat="1" applyFont="1" applyFill="1" applyBorder="1" applyAlignment="1">
      <alignment horizontal="right" vertical="center" wrapText="1"/>
    </xf>
    <xf numFmtId="0" fontId="23" fillId="17" borderId="10" xfId="0" applyFont="1" applyFill="1" applyBorder="1" applyAlignment="1">
      <alignment horizontal="right" vertical="center" wrapText="1"/>
    </xf>
    <xf numFmtId="2" fontId="26" fillId="17" borderId="10" xfId="0" applyNumberFormat="1" applyFont="1" applyFill="1" applyBorder="1" applyAlignment="1">
      <alignment horizontal="right" vertical="center" wrapText="1"/>
    </xf>
    <xf numFmtId="0" fontId="0" fillId="9" borderId="14" xfId="0" applyFill="1" applyBorder="1" applyAlignment="1" applyProtection="1">
      <alignment wrapText="1"/>
      <protection locked="0"/>
    </xf>
    <xf numFmtId="0" fontId="0" fillId="9" borderId="3" xfId="0" applyFill="1" applyBorder="1" applyAlignment="1" applyProtection="1">
      <alignment wrapText="1"/>
      <protection locked="0"/>
    </xf>
    <xf numFmtId="0" fontId="0" fillId="21" borderId="12" xfId="0" applyFill="1" applyBorder="1" applyAlignment="1" applyProtection="1">
      <alignment wrapText="1"/>
      <protection locked="0"/>
    </xf>
    <xf numFmtId="4" fontId="20" fillId="17" borderId="23" xfId="0" applyNumberFormat="1" applyFont="1" applyFill="1" applyBorder="1" applyAlignment="1">
      <alignment horizontal="right" vertical="center" wrapText="1"/>
    </xf>
    <xf numFmtId="0" fontId="0" fillId="9" borderId="12" xfId="0" applyFill="1" applyBorder="1" applyAlignment="1" applyProtection="1">
      <alignment wrapText="1"/>
      <protection locked="0"/>
    </xf>
    <xf numFmtId="0" fontId="0" fillId="13" borderId="19" xfId="0" applyFill="1" applyBorder="1" applyAlignment="1" applyProtection="1">
      <alignment wrapText="1"/>
      <protection locked="0"/>
    </xf>
    <xf numFmtId="0" fontId="0" fillId="13" borderId="12" xfId="0" applyFill="1" applyBorder="1" applyAlignment="1" applyProtection="1">
      <alignment wrapText="1"/>
      <protection locked="0"/>
    </xf>
    <xf numFmtId="4" fontId="18" fillId="17" borderId="10" xfId="0" applyNumberFormat="1" applyFont="1" applyFill="1" applyBorder="1" applyAlignment="1">
      <alignment horizontal="right" vertical="center" wrapText="1"/>
    </xf>
    <xf numFmtId="4" fontId="27" fillId="17" borderId="10" xfId="0" applyNumberFormat="1" applyFont="1" applyFill="1" applyBorder="1" applyAlignment="1">
      <alignment horizontal="right" vertical="center" wrapText="1"/>
    </xf>
    <xf numFmtId="0" fontId="0" fillId="13" borderId="9" xfId="0" applyFill="1" applyBorder="1" applyAlignment="1" applyProtection="1">
      <alignment horizontal="right" wrapText="1"/>
      <protection locked="0"/>
    </xf>
    <xf numFmtId="0" fontId="0" fillId="9" borderId="5" xfId="0" applyFill="1" applyBorder="1" applyAlignment="1" applyProtection="1">
      <alignment horizontal="right" wrapText="1"/>
      <protection locked="0"/>
    </xf>
    <xf numFmtId="0" fontId="0" fillId="18" borderId="11" xfId="0" applyFill="1" applyBorder="1" applyAlignment="1" applyProtection="1">
      <alignment horizontal="right" wrapText="1"/>
      <protection locked="0"/>
    </xf>
    <xf numFmtId="0" fontId="0" fillId="9" borderId="10" xfId="0" applyFill="1" applyBorder="1" applyAlignment="1" applyProtection="1">
      <alignment horizontal="right" wrapText="1"/>
      <protection locked="0"/>
    </xf>
    <xf numFmtId="0" fontId="0" fillId="13" borderId="18" xfId="0" applyFill="1" applyBorder="1" applyAlignment="1" applyProtection="1">
      <alignment horizontal="right" wrapText="1"/>
      <protection locked="0"/>
    </xf>
    <xf numFmtId="0" fontId="6" fillId="17" borderId="10" xfId="0" applyFont="1" applyFill="1" applyBorder="1" applyAlignment="1">
      <alignment horizontal="right" vertical="center"/>
    </xf>
    <xf numFmtId="0" fontId="0" fillId="2" borderId="0" xfId="0" applyFill="1" applyProtection="1">
      <protection locked="0"/>
    </xf>
    <xf numFmtId="0" fontId="27" fillId="12" borderId="8" xfId="0" applyFont="1" applyFill="1" applyBorder="1" applyAlignment="1" applyProtection="1">
      <alignment horizontal="right" wrapText="1"/>
      <protection locked="0"/>
    </xf>
    <xf numFmtId="0" fontId="27" fillId="2" borderId="0" xfId="0" applyFont="1" applyFill="1" applyAlignment="1" applyProtection="1">
      <alignment horizontal="right" wrapText="1"/>
      <protection locked="0"/>
    </xf>
    <xf numFmtId="4" fontId="27" fillId="17" borderId="22" xfId="0" applyNumberFormat="1" applyFont="1" applyFill="1" applyBorder="1" applyAlignment="1">
      <alignment horizontal="right" vertical="center" wrapText="1"/>
    </xf>
    <xf numFmtId="2" fontId="6" fillId="17" borderId="18" xfId="0" applyNumberFormat="1" applyFont="1" applyFill="1" applyBorder="1" applyAlignment="1">
      <alignment horizontal="right" vertical="center" wrapText="1"/>
    </xf>
    <xf numFmtId="0" fontId="23" fillId="17" borderId="18" xfId="0" applyFont="1" applyFill="1" applyBorder="1" applyAlignment="1">
      <alignment horizontal="right" vertical="center" wrapText="1"/>
    </xf>
    <xf numFmtId="4" fontId="6" fillId="17" borderId="18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/>
    </xf>
    <xf numFmtId="0" fontId="29" fillId="0" borderId="0" xfId="0" applyFont="1" applyAlignment="1">
      <alignment horizontal="right" vertical="top"/>
    </xf>
    <xf numFmtId="0" fontId="29" fillId="0" borderId="1" xfId="0" applyFont="1" applyBorder="1" applyAlignment="1">
      <alignment horizontal="right" vertical="top"/>
    </xf>
    <xf numFmtId="0" fontId="0" fillId="12" borderId="24" xfId="0" applyFill="1" applyBorder="1" applyAlignment="1" applyProtection="1">
      <alignment wrapText="1"/>
      <protection locked="0"/>
    </xf>
    <xf numFmtId="0" fontId="0" fillId="13" borderId="8" xfId="0" applyFill="1" applyBorder="1" applyAlignment="1" applyProtection="1">
      <alignment wrapText="1"/>
      <protection locked="0"/>
    </xf>
    <xf numFmtId="0" fontId="31" fillId="0" borderId="1" xfId="0" applyFont="1" applyBorder="1" applyAlignment="1">
      <alignment horizontal="right" vertical="top"/>
    </xf>
    <xf numFmtId="0" fontId="0" fillId="8" borderId="30" xfId="0" applyFill="1" applyBorder="1" applyAlignment="1" applyProtection="1">
      <alignment wrapText="1"/>
      <protection locked="0"/>
    </xf>
    <xf numFmtId="0" fontId="29" fillId="12" borderId="24" xfId="0" applyFont="1" applyFill="1" applyBorder="1" applyAlignment="1" applyProtection="1">
      <alignment horizontal="right" vertical="top" wrapText="1"/>
      <protection locked="0"/>
    </xf>
    <xf numFmtId="4" fontId="26" fillId="17" borderId="18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vertical="top"/>
    </xf>
    <xf numFmtId="0" fontId="29" fillId="2" borderId="0" xfId="0" applyFont="1" applyFill="1" applyAlignment="1" applyProtection="1">
      <alignment vertical="top"/>
      <protection locked="0"/>
    </xf>
    <xf numFmtId="0" fontId="27" fillId="2" borderId="0" xfId="0" applyFont="1" applyFill="1" applyAlignment="1" applyProtection="1">
      <alignment horizontal="right" vertical="top" wrapText="1"/>
      <protection locked="0"/>
    </xf>
    <xf numFmtId="0" fontId="29" fillId="12" borderId="8" xfId="0" applyFont="1" applyFill="1" applyBorder="1" applyAlignment="1" applyProtection="1">
      <alignment horizontal="right" vertical="top" wrapText="1"/>
      <protection locked="0"/>
    </xf>
    <xf numFmtId="0" fontId="29" fillId="2" borderId="0" xfId="0" applyFont="1" applyFill="1" applyAlignment="1" applyProtection="1">
      <alignment horizontal="right" vertical="top" wrapText="1"/>
      <protection locked="0"/>
    </xf>
    <xf numFmtId="4" fontId="9" fillId="17" borderId="10" xfId="0" applyNumberFormat="1" applyFont="1" applyFill="1" applyBorder="1" applyAlignment="1">
      <alignment horizontal="left" vertical="center" wrapText="1"/>
    </xf>
    <xf numFmtId="0" fontId="20" fillId="17" borderId="10" xfId="0" applyFont="1" applyFill="1" applyBorder="1" applyAlignment="1">
      <alignment horizontal="right" vertical="center" wrapText="1"/>
    </xf>
    <xf numFmtId="4" fontId="36" fillId="17" borderId="10" xfId="0" applyNumberFormat="1" applyFont="1" applyFill="1" applyBorder="1" applyAlignment="1">
      <alignment horizontal="right" vertical="center" wrapText="1"/>
    </xf>
    <xf numFmtId="0" fontId="29" fillId="0" borderId="0" xfId="0" applyFont="1"/>
    <xf numFmtId="0" fontId="29" fillId="13" borderId="1" xfId="0" applyFont="1" applyFill="1" applyBorder="1" applyAlignment="1" applyProtection="1">
      <alignment vertical="top"/>
      <protection locked="0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6" fillId="15" borderId="31" xfId="0" applyFont="1" applyFill="1" applyBorder="1" applyAlignment="1">
      <alignment horizontal="center" vertical="center" wrapText="1"/>
    </xf>
    <xf numFmtId="0" fontId="6" fillId="15" borderId="32" xfId="0" applyFont="1" applyFill="1" applyBorder="1" applyAlignment="1">
      <alignment horizontal="center" vertical="center" wrapText="1"/>
    </xf>
    <xf numFmtId="0" fontId="6" fillId="15" borderId="12" xfId="0" applyFont="1" applyFill="1" applyBorder="1" applyAlignment="1">
      <alignment horizontal="center" vertical="center" wrapText="1"/>
    </xf>
    <xf numFmtId="0" fontId="6" fillId="15" borderId="13" xfId="0" applyFont="1" applyFill="1" applyBorder="1" applyAlignment="1">
      <alignment horizontal="center" vertical="center" wrapText="1"/>
    </xf>
    <xf numFmtId="0" fontId="0" fillId="18" borderId="11" xfId="0" applyFill="1" applyBorder="1" applyAlignment="1" applyProtection="1">
      <alignment wrapText="1"/>
      <protection locked="0"/>
    </xf>
    <xf numFmtId="0" fontId="6" fillId="17" borderId="10" xfId="0" applyFont="1" applyFill="1" applyBorder="1" applyAlignment="1">
      <alignment horizontal="right" vertical="center" wrapText="1"/>
    </xf>
    <xf numFmtId="4" fontId="36" fillId="17" borderId="10" xfId="0" applyNumberFormat="1" applyFont="1" applyFill="1" applyBorder="1" applyAlignment="1">
      <alignment horizontal="right" vertical="center" wrapText="1"/>
    </xf>
    <xf numFmtId="0" fontId="36" fillId="17" borderId="10" xfId="0" applyFont="1" applyFill="1" applyBorder="1" applyAlignment="1">
      <alignment horizontal="right" vertical="center" wrapText="1"/>
    </xf>
    <xf numFmtId="0" fontId="6" fillId="15" borderId="19" xfId="0" applyFont="1" applyFill="1" applyBorder="1" applyAlignment="1">
      <alignment horizontal="center" vertical="center" wrapText="1"/>
    </xf>
    <xf numFmtId="0" fontId="6" fillId="15" borderId="20" xfId="0" applyFont="1" applyFill="1" applyBorder="1" applyAlignment="1">
      <alignment horizontal="center" vertical="center" wrapText="1"/>
    </xf>
    <xf numFmtId="0" fontId="6" fillId="17" borderId="18" xfId="0" applyFont="1" applyFill="1" applyBorder="1" applyAlignment="1">
      <alignment horizontal="right" vertical="center" wrapText="1"/>
    </xf>
    <xf numFmtId="0" fontId="7" fillId="22" borderId="3" xfId="0" applyFont="1" applyFill="1" applyBorder="1" applyAlignment="1">
      <alignment horizontal="center" vertical="top" wrapText="1"/>
    </xf>
    <xf numFmtId="0" fontId="7" fillId="22" borderId="4" xfId="0" applyFont="1" applyFill="1" applyBorder="1" applyAlignment="1">
      <alignment horizontal="center" vertical="top" wrapText="1"/>
    </xf>
    <xf numFmtId="0" fontId="4" fillId="10" borderId="33" xfId="0" applyFont="1" applyFill="1" applyBorder="1" applyAlignment="1">
      <alignment horizontal="center" vertical="top" wrapText="1"/>
    </xf>
    <xf numFmtId="0" fontId="4" fillId="10" borderId="34" xfId="0" applyFont="1" applyFill="1" applyBorder="1" applyAlignment="1">
      <alignment horizontal="center" vertical="top" wrapText="1"/>
    </xf>
    <xf numFmtId="0" fontId="26" fillId="17" borderId="10" xfId="0" applyFont="1" applyFill="1" applyBorder="1" applyAlignment="1">
      <alignment horizontal="right" vertical="center" wrapText="1"/>
    </xf>
    <xf numFmtId="0" fontId="4" fillId="10" borderId="6" xfId="0" applyFont="1" applyFill="1" applyBorder="1" applyAlignment="1">
      <alignment horizontal="center" vertical="top" wrapText="1"/>
    </xf>
    <xf numFmtId="0" fontId="5" fillId="14" borderId="9" xfId="0" applyFont="1" applyFill="1" applyBorder="1" applyAlignment="1">
      <alignment horizontal="left" vertical="center" wrapText="1"/>
    </xf>
    <xf numFmtId="0" fontId="8" fillId="24" borderId="14" xfId="0" applyFont="1" applyFill="1" applyBorder="1" applyAlignment="1">
      <alignment horizontal="right" vertical="top" wrapText="1"/>
    </xf>
    <xf numFmtId="0" fontId="13" fillId="0" borderId="1" xfId="0" applyFont="1" applyBorder="1" applyAlignment="1">
      <alignment vertical="top"/>
    </xf>
    <xf numFmtId="0" fontId="29" fillId="2" borderId="0" xfId="0" applyFont="1" applyFill="1" applyAlignment="1" applyProtection="1">
      <alignment vertical="top"/>
      <protection locked="0"/>
    </xf>
    <xf numFmtId="0" fontId="3" fillId="6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6" fillId="16" borderId="31" xfId="0" applyFont="1" applyFill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0" fillId="0" borderId="0" xfId="0" applyAlignment="1">
      <alignment vertical="top"/>
    </xf>
    <xf numFmtId="0" fontId="6" fillId="15" borderId="10" xfId="0" applyFont="1" applyFill="1" applyBorder="1" applyAlignment="1">
      <alignment horizontal="center" vertical="center" wrapText="1"/>
    </xf>
    <xf numFmtId="0" fontId="0" fillId="18" borderId="1" xfId="0" applyFill="1" applyBorder="1" applyAlignment="1" applyProtection="1">
      <alignment wrapText="1"/>
      <protection locked="0"/>
    </xf>
    <xf numFmtId="0" fontId="6" fillId="17" borderId="1" xfId="0" applyFont="1" applyFill="1" applyBorder="1" applyAlignment="1">
      <alignment horizontal="right" vertical="center" wrapText="1"/>
    </xf>
    <xf numFmtId="0" fontId="0" fillId="0" borderId="1" xfId="0" applyBorder="1"/>
    <xf numFmtId="0" fontId="0" fillId="0" borderId="13" xfId="0" applyBorder="1"/>
    <xf numFmtId="0" fontId="0" fillId="0" borderId="0" xfId="0"/>
    <xf numFmtId="0" fontId="0" fillId="18" borderId="24" xfId="0" applyFill="1" applyBorder="1" applyAlignment="1" applyProtection="1">
      <alignment wrapText="1"/>
      <protection locked="0"/>
    </xf>
    <xf numFmtId="0" fontId="5" fillId="14" borderId="10" xfId="0" applyFont="1" applyFill="1" applyBorder="1" applyAlignment="1">
      <alignment horizontal="left" vertical="center" wrapText="1"/>
    </xf>
    <xf numFmtId="0" fontId="7" fillId="22" borderId="5" xfId="0" applyFont="1" applyFill="1" applyBorder="1" applyAlignment="1">
      <alignment horizontal="center" vertical="top" wrapText="1"/>
    </xf>
    <xf numFmtId="0" fontId="8" fillId="24" borderId="1" xfId="0" applyFont="1" applyFill="1" applyBorder="1" applyAlignment="1">
      <alignment horizontal="right" vertical="top" wrapText="1"/>
    </xf>
    <xf numFmtId="0" fontId="6" fillId="17" borderId="22" xfId="0" applyFont="1" applyFill="1" applyBorder="1" applyAlignment="1">
      <alignment horizontal="right" vertical="center" wrapText="1"/>
    </xf>
    <xf numFmtId="0" fontId="6" fillId="17" borderId="25" xfId="0" applyFont="1" applyFill="1" applyBorder="1" applyAlignment="1">
      <alignment horizontal="right" vertical="center" wrapText="1"/>
    </xf>
    <xf numFmtId="0" fontId="37" fillId="22" borderId="5" xfId="0" applyFont="1" applyFill="1" applyBorder="1" applyAlignment="1">
      <alignment horizontal="center" vertical="top" wrapText="1"/>
    </xf>
    <xf numFmtId="2" fontId="6" fillId="17" borderId="10" xfId="0" applyNumberFormat="1" applyFont="1" applyFill="1" applyBorder="1" applyAlignment="1">
      <alignment horizontal="right" vertical="center" wrapText="1"/>
    </xf>
    <xf numFmtId="2" fontId="19" fillId="17" borderId="10" xfId="0" applyNumberFormat="1" applyFont="1" applyFill="1" applyBorder="1" applyAlignment="1">
      <alignment horizontal="right" vertical="center" wrapText="1"/>
    </xf>
    <xf numFmtId="0" fontId="19" fillId="17" borderId="10" xfId="0" applyFont="1" applyFill="1" applyBorder="1" applyAlignment="1">
      <alignment horizontal="right" vertical="center" wrapText="1"/>
    </xf>
    <xf numFmtId="0" fontId="6" fillId="15" borderId="18" xfId="0" applyFont="1" applyFill="1" applyBorder="1" applyAlignment="1">
      <alignment horizontal="center" vertical="center" wrapText="1"/>
    </xf>
    <xf numFmtId="0" fontId="27" fillId="13" borderId="26" xfId="0" applyFont="1" applyFill="1" applyBorder="1" applyProtection="1">
      <protection locked="0"/>
    </xf>
    <xf numFmtId="0" fontId="27" fillId="0" borderId="26" xfId="0" applyFont="1" applyBorder="1"/>
    <xf numFmtId="0" fontId="27" fillId="0" borderId="1" xfId="0" applyFont="1" applyBorder="1"/>
    <xf numFmtId="0" fontId="27" fillId="0" borderId="0" xfId="0" applyFont="1"/>
    <xf numFmtId="0" fontId="23" fillId="17" borderId="10" xfId="0" applyFont="1" applyFill="1" applyBorder="1" applyAlignment="1">
      <alignment horizontal="right" vertical="center" wrapText="1"/>
    </xf>
    <xf numFmtId="0" fontId="6" fillId="15" borderId="16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17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405"/>
  <sheetViews>
    <sheetView tabSelected="1" view="pageBreakPreview" topLeftCell="A380" zoomScaleSheetLayoutView="100" workbookViewId="0">
      <selection activeCell="H172" sqref="H172:I172"/>
    </sheetView>
  </sheetViews>
  <sheetFormatPr defaultRowHeight="15" x14ac:dyDescent="0.25"/>
  <cols>
    <col min="1" max="1" width="3.28515625" customWidth="1"/>
    <col min="2" max="2" width="0.28515625" customWidth="1"/>
    <col min="3" max="3" width="5.42578125" customWidth="1"/>
    <col min="4" max="4" width="42.42578125" customWidth="1"/>
    <col min="5" max="5" width="18.28515625" customWidth="1"/>
    <col min="6" max="6" width="15" customWidth="1"/>
    <col min="7" max="7" width="4.42578125" customWidth="1"/>
    <col min="8" max="8" width="12.140625" customWidth="1"/>
    <col min="9" max="9" width="2.85546875" customWidth="1"/>
    <col min="10" max="10" width="16.7109375" customWidth="1"/>
    <col min="11" max="11" width="5" customWidth="1"/>
    <col min="12" max="12" width="15.7109375" customWidth="1"/>
    <col min="13" max="13" width="0.28515625" customWidth="1"/>
    <col min="14" max="14" width="2.85546875" customWidth="1"/>
    <col min="15" max="19" width="9" hidden="1" customWidth="1"/>
    <col min="20" max="20" width="10.42578125" customWidth="1"/>
    <col min="22" max="22" width="10.42578125" bestFit="1" customWidth="1"/>
  </cols>
  <sheetData>
    <row r="1" spans="1:23" ht="32.1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3" ht="15" customHeight="1" x14ac:dyDescent="0.25">
      <c r="A2" s="1"/>
      <c r="B2" s="157" t="s">
        <v>0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"/>
      <c r="N2" s="1"/>
    </row>
    <row r="3" spans="1:23" ht="3" customHeight="1" thickBot="1" x14ac:dyDescent="0.3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2"/>
      <c r="M3" s="1"/>
      <c r="N3" s="1"/>
    </row>
    <row r="4" spans="1:23" ht="18" customHeight="1" thickBot="1" x14ac:dyDescent="0.3">
      <c r="A4" s="1"/>
      <c r="B4" s="156" t="s">
        <v>1</v>
      </c>
      <c r="C4" s="156"/>
      <c r="D4" s="156"/>
      <c r="E4" s="156"/>
      <c r="F4" s="156"/>
      <c r="G4" s="156"/>
      <c r="H4" s="156"/>
      <c r="I4" s="155"/>
      <c r="J4" s="155"/>
      <c r="K4" s="155"/>
      <c r="L4" s="155"/>
      <c r="M4" s="1"/>
      <c r="N4" s="1"/>
    </row>
    <row r="5" spans="1:23" ht="0.95" customHeight="1" x14ac:dyDescent="0.2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"/>
      <c r="N5" s="1"/>
    </row>
    <row r="6" spans="1:23" ht="2.1" customHeight="1" x14ac:dyDescent="0.25">
      <c r="A6" s="1"/>
      <c r="B6" s="3"/>
      <c r="C6" s="4"/>
      <c r="D6" s="5"/>
      <c r="E6" s="5"/>
      <c r="F6" s="5"/>
      <c r="G6" s="92"/>
      <c r="H6" s="3"/>
      <c r="I6" s="4"/>
      <c r="J6" s="5"/>
      <c r="K6" s="91"/>
      <c r="L6" s="5"/>
      <c r="M6" s="2"/>
      <c r="N6" s="1"/>
    </row>
    <row r="7" spans="1:23" ht="48" customHeight="1" thickBot="1" x14ac:dyDescent="0.3">
      <c r="A7" s="1"/>
      <c r="B7" s="150" t="s">
        <v>2</v>
      </c>
      <c r="C7" s="150"/>
      <c r="D7" s="6" t="s">
        <v>3</v>
      </c>
      <c r="E7" s="6" t="s">
        <v>4</v>
      </c>
      <c r="F7" s="6" t="s">
        <v>5</v>
      </c>
      <c r="G7" s="6"/>
      <c r="H7" s="150" t="s">
        <v>6</v>
      </c>
      <c r="I7" s="150"/>
      <c r="J7" s="6" t="s">
        <v>7</v>
      </c>
      <c r="K7" s="6"/>
      <c r="L7" s="6" t="s">
        <v>8</v>
      </c>
      <c r="M7" s="2"/>
      <c r="N7" s="1"/>
      <c r="T7" t="s">
        <v>396</v>
      </c>
      <c r="V7" t="s">
        <v>398</v>
      </c>
      <c r="W7" t="s">
        <v>397</v>
      </c>
    </row>
    <row r="8" spans="1:23" ht="14.1" customHeight="1" x14ac:dyDescent="0.25">
      <c r="A8" s="1"/>
      <c r="B8" s="7"/>
      <c r="C8" s="8"/>
      <c r="D8" s="9"/>
      <c r="E8" s="9"/>
      <c r="F8" s="9"/>
      <c r="G8" s="9"/>
      <c r="H8" s="151" t="s">
        <v>9</v>
      </c>
      <c r="I8" s="151"/>
      <c r="J8" s="9"/>
      <c r="K8" s="9"/>
      <c r="L8" s="9"/>
      <c r="M8" s="2"/>
      <c r="N8" s="1"/>
    </row>
    <row r="9" spans="1:23" ht="0.95" customHeight="1" x14ac:dyDescent="0.25">
      <c r="A9" s="1"/>
      <c r="B9" s="3"/>
      <c r="C9" s="4"/>
      <c r="D9" s="5"/>
      <c r="E9" s="5"/>
      <c r="F9" s="5"/>
      <c r="G9" s="92"/>
      <c r="H9" s="3"/>
      <c r="I9" s="4"/>
      <c r="J9" s="5"/>
      <c r="K9" s="91"/>
      <c r="L9" s="5"/>
      <c r="M9" s="2"/>
      <c r="N9" s="1"/>
    </row>
    <row r="10" spans="1:23" ht="21" customHeight="1" x14ac:dyDescent="0.25">
      <c r="A10" s="1"/>
      <c r="B10" s="161" t="s">
        <v>10</v>
      </c>
      <c r="C10" s="161"/>
      <c r="D10" s="10" t="s">
        <v>11</v>
      </c>
      <c r="E10" s="11"/>
      <c r="F10" s="11"/>
      <c r="G10" s="11"/>
      <c r="H10" s="139"/>
      <c r="I10" s="139"/>
      <c r="J10" s="11"/>
      <c r="K10" s="11"/>
      <c r="L10" s="11"/>
      <c r="M10" s="2"/>
      <c r="N10" s="1"/>
    </row>
    <row r="11" spans="1:23" ht="6.95" customHeight="1" x14ac:dyDescent="0.25">
      <c r="A11" s="1"/>
      <c r="B11" s="7"/>
      <c r="C11" s="8"/>
      <c r="D11" s="9"/>
      <c r="E11" s="9"/>
      <c r="F11" s="9"/>
      <c r="G11" s="61"/>
      <c r="H11" s="7"/>
      <c r="I11" s="8"/>
      <c r="J11" s="9"/>
      <c r="K11" s="9"/>
      <c r="L11" s="9"/>
      <c r="M11" s="2"/>
      <c r="N11" s="1"/>
    </row>
    <row r="12" spans="1:23" ht="0.95" customHeight="1" x14ac:dyDescent="0.25">
      <c r="A12" s="1"/>
      <c r="B12" s="3"/>
      <c r="C12" s="4"/>
      <c r="D12" s="5"/>
      <c r="E12" s="5"/>
      <c r="F12" s="5"/>
      <c r="G12" s="92"/>
      <c r="H12" s="3"/>
      <c r="I12" s="4"/>
      <c r="J12" s="5"/>
      <c r="K12" s="91"/>
      <c r="L12" s="5"/>
      <c r="M12" s="2"/>
      <c r="N12" s="1"/>
    </row>
    <row r="13" spans="1:23" ht="21" customHeight="1" x14ac:dyDescent="0.25">
      <c r="A13" s="1"/>
      <c r="B13" s="161" t="s">
        <v>12</v>
      </c>
      <c r="C13" s="161"/>
      <c r="D13" s="10" t="s">
        <v>13</v>
      </c>
      <c r="E13" s="11" t="s">
        <v>14</v>
      </c>
      <c r="F13" s="11" t="s">
        <v>15</v>
      </c>
      <c r="G13" s="11"/>
      <c r="H13" s="149">
        <v>98.63</v>
      </c>
      <c r="I13" s="149"/>
      <c r="J13" s="11">
        <v>495.59</v>
      </c>
      <c r="K13" s="11"/>
      <c r="L13" s="11">
        <v>24.85</v>
      </c>
      <c r="M13" s="2"/>
      <c r="N13" s="1"/>
      <c r="T13">
        <f>F13+H13</f>
        <v>495.59</v>
      </c>
      <c r="V13">
        <f>J13-F13</f>
        <v>98.63</v>
      </c>
      <c r="W13" s="83">
        <f>V13/F13*100</f>
        <v>24.84633212414349</v>
      </c>
    </row>
    <row r="14" spans="1:23" ht="6.95" customHeight="1" x14ac:dyDescent="0.25">
      <c r="A14" s="1"/>
      <c r="B14" s="7"/>
      <c r="C14" s="8"/>
      <c r="D14" s="9"/>
      <c r="E14" s="9"/>
      <c r="F14" s="9"/>
      <c r="G14" s="61"/>
      <c r="H14" s="7"/>
      <c r="I14" s="8"/>
      <c r="J14" s="9"/>
      <c r="K14" s="9"/>
      <c r="L14" s="9"/>
      <c r="M14" s="2"/>
      <c r="N14" s="1"/>
      <c r="W14" s="83"/>
    </row>
    <row r="15" spans="1:23" ht="0.95" customHeight="1" x14ac:dyDescent="0.25">
      <c r="A15" s="1"/>
      <c r="B15" s="3"/>
      <c r="C15" s="4"/>
      <c r="D15" s="5"/>
      <c r="E15" s="5"/>
      <c r="F15" s="5"/>
      <c r="G15" s="92"/>
      <c r="H15" s="3"/>
      <c r="I15" s="4"/>
      <c r="J15" s="5"/>
      <c r="K15" s="91"/>
      <c r="L15" s="5"/>
      <c r="M15" s="2"/>
      <c r="N15" s="1"/>
      <c r="T15">
        <f t="shared" ref="T15:T74" si="0">F15+H15</f>
        <v>0</v>
      </c>
      <c r="V15">
        <f>J15-F15</f>
        <v>0</v>
      </c>
      <c r="W15" s="83" t="e">
        <f>V15/F15*100</f>
        <v>#DIV/0!</v>
      </c>
    </row>
    <row r="16" spans="1:23" ht="21" customHeight="1" x14ac:dyDescent="0.25">
      <c r="A16" s="1"/>
      <c r="B16" s="161" t="s">
        <v>16</v>
      </c>
      <c r="C16" s="161"/>
      <c r="D16" s="10" t="s">
        <v>17</v>
      </c>
      <c r="E16" s="11" t="s">
        <v>18</v>
      </c>
      <c r="F16" s="11" t="s">
        <v>19</v>
      </c>
      <c r="G16" s="11"/>
      <c r="H16" s="139" t="s">
        <v>20</v>
      </c>
      <c r="I16" s="139"/>
      <c r="J16" s="11" t="s">
        <v>21</v>
      </c>
      <c r="K16" s="11"/>
      <c r="L16" s="11" t="s">
        <v>22</v>
      </c>
      <c r="M16" s="2"/>
      <c r="N16" s="1"/>
      <c r="T16">
        <f t="shared" si="0"/>
        <v>64.349999999999994</v>
      </c>
      <c r="V16">
        <f>J16-F16</f>
        <v>3.9799999999999969</v>
      </c>
      <c r="W16" s="83">
        <f>V16/F16*100</f>
        <v>6.5926784826900731</v>
      </c>
    </row>
    <row r="17" spans="1:23" ht="6.95" customHeight="1" x14ac:dyDescent="0.25">
      <c r="A17" s="1"/>
      <c r="B17" s="7"/>
      <c r="C17" s="8"/>
      <c r="D17" s="9"/>
      <c r="E17" s="9"/>
      <c r="F17" s="9"/>
      <c r="G17" s="61"/>
      <c r="H17" s="7"/>
      <c r="I17" s="8"/>
      <c r="J17" s="9"/>
      <c r="K17" s="9"/>
      <c r="L17" s="9"/>
      <c r="M17" s="2"/>
      <c r="N17" s="1"/>
      <c r="W17" s="83"/>
    </row>
    <row r="18" spans="1:23" ht="0.95" customHeight="1" x14ac:dyDescent="0.25">
      <c r="A18" s="1"/>
      <c r="B18" s="3"/>
      <c r="C18" s="4"/>
      <c r="D18" s="5"/>
      <c r="E18" s="5"/>
      <c r="F18" s="5"/>
      <c r="G18" s="92"/>
      <c r="H18" s="3"/>
      <c r="I18" s="4"/>
      <c r="J18" s="5"/>
      <c r="K18" s="91"/>
      <c r="L18" s="5"/>
      <c r="M18" s="2"/>
      <c r="N18" s="1"/>
      <c r="T18">
        <f t="shared" si="0"/>
        <v>0</v>
      </c>
      <c r="V18">
        <f>J18-F18</f>
        <v>0</v>
      </c>
      <c r="W18" s="83" t="e">
        <f>V18/F18*100</f>
        <v>#DIV/0!</v>
      </c>
    </row>
    <row r="19" spans="1:23" ht="21" customHeight="1" x14ac:dyDescent="0.25">
      <c r="A19" s="1"/>
      <c r="B19" s="161" t="s">
        <v>23</v>
      </c>
      <c r="C19" s="161"/>
      <c r="D19" s="10" t="s">
        <v>24</v>
      </c>
      <c r="E19" s="11" t="s">
        <v>25</v>
      </c>
      <c r="F19" s="11" t="s">
        <v>26</v>
      </c>
      <c r="G19" s="11"/>
      <c r="H19" s="139" t="s">
        <v>27</v>
      </c>
      <c r="I19" s="139"/>
      <c r="J19" s="11" t="s">
        <v>28</v>
      </c>
      <c r="K19" s="11"/>
      <c r="L19" s="11" t="s">
        <v>29</v>
      </c>
      <c r="M19" s="2"/>
      <c r="N19" s="1"/>
      <c r="T19">
        <f t="shared" si="0"/>
        <v>3131.9900000000002</v>
      </c>
      <c r="V19">
        <f>J19-F19</f>
        <v>144.64999999999964</v>
      </c>
      <c r="W19" s="83">
        <f>V19/F19*100</f>
        <v>4.8421003300595054</v>
      </c>
    </row>
    <row r="20" spans="1:23" ht="6.95" customHeight="1" thickBot="1" x14ac:dyDescent="0.3">
      <c r="A20" s="1"/>
      <c r="B20" s="7"/>
      <c r="C20" s="8"/>
      <c r="D20" s="9"/>
      <c r="E20" s="9"/>
      <c r="F20" s="9"/>
      <c r="G20" s="61"/>
      <c r="H20" s="7"/>
      <c r="I20" s="8"/>
      <c r="J20" s="9"/>
      <c r="K20" s="9"/>
      <c r="L20" s="9"/>
      <c r="M20" s="2"/>
      <c r="N20" s="1"/>
      <c r="W20" s="83"/>
    </row>
    <row r="21" spans="1:23" ht="0.95" customHeight="1" x14ac:dyDescent="0.25">
      <c r="A21" s="1"/>
      <c r="B21" s="3"/>
      <c r="C21" s="4"/>
      <c r="D21" s="5"/>
      <c r="E21" s="12"/>
      <c r="F21" s="12"/>
      <c r="G21" s="12"/>
      <c r="H21" s="138"/>
      <c r="I21" s="138"/>
      <c r="J21" s="12"/>
      <c r="K21" s="12"/>
      <c r="L21" s="12"/>
      <c r="M21" s="2"/>
      <c r="N21" s="1"/>
      <c r="T21">
        <f t="shared" si="0"/>
        <v>0</v>
      </c>
      <c r="V21">
        <f>J21-F21</f>
        <v>0</v>
      </c>
      <c r="W21" s="83" t="e">
        <f>V21/F21*100</f>
        <v>#DIV/0!</v>
      </c>
    </row>
    <row r="22" spans="1:23" ht="21" customHeight="1" thickBot="1" x14ac:dyDescent="0.3">
      <c r="A22" s="1"/>
      <c r="B22" s="161"/>
      <c r="C22" s="161"/>
      <c r="D22" s="10" t="s">
        <v>30</v>
      </c>
      <c r="E22" s="89" t="s">
        <v>401</v>
      </c>
      <c r="F22" s="89" t="s">
        <v>402</v>
      </c>
      <c r="G22" s="89"/>
      <c r="H22" s="182">
        <v>247.26</v>
      </c>
      <c r="I22" s="182"/>
      <c r="J22" s="88">
        <v>3691.93</v>
      </c>
      <c r="K22" s="88"/>
      <c r="L22" s="89" t="s">
        <v>403</v>
      </c>
      <c r="M22" s="2"/>
      <c r="N22" s="1"/>
      <c r="T22">
        <f t="shared" si="0"/>
        <v>3691.9300000000003</v>
      </c>
      <c r="V22">
        <f>J22-F22</f>
        <v>247.25999999999976</v>
      </c>
      <c r="W22" s="83">
        <f>V22/F22*100</f>
        <v>7.1780460827887653</v>
      </c>
    </row>
    <row r="23" spans="1:23" ht="0.95" customHeight="1" x14ac:dyDescent="0.25">
      <c r="A23" s="1"/>
      <c r="B23" s="13"/>
      <c r="C23" s="14"/>
      <c r="D23" s="15"/>
      <c r="E23" s="12"/>
      <c r="F23" s="12"/>
      <c r="G23" s="12"/>
      <c r="H23" s="138"/>
      <c r="I23" s="138"/>
      <c r="J23" s="12"/>
      <c r="K23" s="12"/>
      <c r="L23" s="12"/>
      <c r="M23" s="2"/>
      <c r="N23" s="1"/>
      <c r="T23">
        <f t="shared" si="0"/>
        <v>0</v>
      </c>
      <c r="V23">
        <f>J23-F23</f>
        <v>0</v>
      </c>
      <c r="W23" s="83" t="e">
        <f>V23/F23*100</f>
        <v>#DIV/0!</v>
      </c>
    </row>
    <row r="24" spans="1:23" ht="6" customHeight="1" x14ac:dyDescent="0.25">
      <c r="A24" s="1"/>
      <c r="B24" s="7"/>
      <c r="C24" s="8"/>
      <c r="D24" s="9"/>
      <c r="E24" s="9"/>
      <c r="F24" s="9"/>
      <c r="G24" s="61"/>
      <c r="H24" s="7"/>
      <c r="I24" s="8"/>
      <c r="J24" s="9"/>
      <c r="K24" s="9"/>
      <c r="L24" s="9"/>
      <c r="M24" s="2"/>
      <c r="N24" s="1"/>
      <c r="W24" s="83"/>
    </row>
    <row r="25" spans="1:23" ht="0.95" customHeight="1" x14ac:dyDescent="0.25">
      <c r="A25" s="1"/>
      <c r="B25" s="3"/>
      <c r="C25" s="4"/>
      <c r="D25" s="5"/>
      <c r="E25" s="5"/>
      <c r="F25" s="5"/>
      <c r="G25" s="92"/>
      <c r="H25" s="3"/>
      <c r="I25" s="4"/>
      <c r="J25" s="5"/>
      <c r="K25" s="91"/>
      <c r="L25" s="5"/>
      <c r="M25" s="2"/>
      <c r="N25" s="1"/>
      <c r="T25">
        <f t="shared" si="0"/>
        <v>0</v>
      </c>
      <c r="V25">
        <f>J25-F25</f>
        <v>0</v>
      </c>
      <c r="W25" s="83" t="e">
        <f>V25/F25*100</f>
        <v>#DIV/0!</v>
      </c>
    </row>
    <row r="26" spans="1:23" ht="21" customHeight="1" x14ac:dyDescent="0.25">
      <c r="A26" s="1"/>
      <c r="B26" s="161" t="s">
        <v>31</v>
      </c>
      <c r="C26" s="161"/>
      <c r="D26" s="10" t="s">
        <v>32</v>
      </c>
      <c r="E26" s="11"/>
      <c r="F26" s="11"/>
      <c r="G26" s="11"/>
      <c r="H26" s="139"/>
      <c r="I26" s="139"/>
      <c r="J26" s="11"/>
      <c r="K26" s="11"/>
      <c r="L26" s="11"/>
      <c r="M26" s="2"/>
      <c r="N26" s="1"/>
      <c r="W26" s="83"/>
    </row>
    <row r="27" spans="1:23" ht="6.95" customHeight="1" x14ac:dyDescent="0.25">
      <c r="A27" s="1"/>
      <c r="B27" s="7"/>
      <c r="C27" s="8"/>
      <c r="D27" s="9"/>
      <c r="E27" s="9"/>
      <c r="F27" s="9"/>
      <c r="G27" s="61"/>
      <c r="H27" s="7"/>
      <c r="I27" s="8"/>
      <c r="J27" s="9"/>
      <c r="K27" s="9"/>
      <c r="L27" s="9"/>
      <c r="M27" s="2"/>
      <c r="N27" s="1"/>
      <c r="W27" s="83"/>
    </row>
    <row r="28" spans="1:23" ht="0.95" customHeight="1" x14ac:dyDescent="0.25">
      <c r="A28" s="1"/>
      <c r="B28" s="3"/>
      <c r="C28" s="4"/>
      <c r="D28" s="5"/>
      <c r="E28" s="5"/>
      <c r="F28" s="5"/>
      <c r="G28" s="92"/>
      <c r="H28" s="3"/>
      <c r="I28" s="4"/>
      <c r="J28" s="5"/>
      <c r="K28" s="91"/>
      <c r="L28" s="5"/>
      <c r="M28" s="2"/>
      <c r="N28" s="1"/>
      <c r="V28">
        <f>J28-F28</f>
        <v>0</v>
      </c>
      <c r="W28" s="83"/>
    </row>
    <row r="29" spans="1:23" ht="21" customHeight="1" x14ac:dyDescent="0.25">
      <c r="A29" s="1"/>
      <c r="B29" s="161" t="s">
        <v>33</v>
      </c>
      <c r="C29" s="161"/>
      <c r="D29" s="10" t="s">
        <v>34</v>
      </c>
      <c r="E29" s="11"/>
      <c r="F29" s="11"/>
      <c r="G29" s="11"/>
      <c r="H29" s="139"/>
      <c r="I29" s="139"/>
      <c r="J29" s="11"/>
      <c r="K29" s="11"/>
      <c r="L29" s="11"/>
      <c r="M29" s="2"/>
      <c r="N29" s="1"/>
      <c r="W29" s="83"/>
    </row>
    <row r="30" spans="1:23" ht="6.95" customHeight="1" x14ac:dyDescent="0.25">
      <c r="A30" s="1"/>
      <c r="B30" s="7"/>
      <c r="C30" s="8"/>
      <c r="D30" s="9"/>
      <c r="E30" s="9"/>
      <c r="F30" s="9"/>
      <c r="G30" s="61"/>
      <c r="H30" s="7"/>
      <c r="I30" s="8"/>
      <c r="J30" s="9"/>
      <c r="K30" s="9"/>
      <c r="L30" s="9"/>
      <c r="M30" s="2"/>
      <c r="N30" s="1"/>
      <c r="W30" s="83"/>
    </row>
    <row r="31" spans="1:23" ht="0.95" customHeight="1" x14ac:dyDescent="0.25">
      <c r="A31" s="1"/>
      <c r="B31" s="3"/>
      <c r="C31" s="4"/>
      <c r="D31" s="5"/>
      <c r="E31" s="5"/>
      <c r="F31" s="5"/>
      <c r="G31" s="92"/>
      <c r="H31" s="3"/>
      <c r="I31" s="4"/>
      <c r="J31" s="5"/>
      <c r="K31" s="91"/>
      <c r="L31" s="5"/>
      <c r="M31" s="2"/>
      <c r="N31" s="1"/>
      <c r="T31">
        <f t="shared" si="0"/>
        <v>0</v>
      </c>
      <c r="V31">
        <f>J31-F31</f>
        <v>0</v>
      </c>
      <c r="W31" s="83" t="e">
        <f>V31/F31*100</f>
        <v>#DIV/0!</v>
      </c>
    </row>
    <row r="32" spans="1:23" ht="21" customHeight="1" x14ac:dyDescent="0.25">
      <c r="A32" s="1"/>
      <c r="B32" s="161" t="s">
        <v>35</v>
      </c>
      <c r="C32" s="161"/>
      <c r="D32" s="10" t="s">
        <v>36</v>
      </c>
      <c r="E32" s="57">
        <v>564.91</v>
      </c>
      <c r="F32" s="11" t="s">
        <v>37</v>
      </c>
      <c r="G32" s="11"/>
      <c r="H32" s="139" t="s">
        <v>38</v>
      </c>
      <c r="I32" s="139"/>
      <c r="J32" s="11" t="s">
        <v>39</v>
      </c>
      <c r="K32" s="11"/>
      <c r="L32" s="11" t="s">
        <v>40</v>
      </c>
      <c r="M32" s="2"/>
      <c r="N32" s="1"/>
      <c r="T32">
        <f t="shared" si="0"/>
        <v>5598.95</v>
      </c>
      <c r="V32">
        <f>J32-F32</f>
        <v>656.54</v>
      </c>
      <c r="W32" s="83">
        <f>V32/F32*100</f>
        <v>13.283802841124068</v>
      </c>
    </row>
    <row r="33" spans="1:23" ht="6.95" customHeight="1" thickBot="1" x14ac:dyDescent="0.3">
      <c r="A33" s="1"/>
      <c r="B33" s="7"/>
      <c r="C33" s="8"/>
      <c r="D33" s="9"/>
      <c r="E33" s="9"/>
      <c r="F33" s="9"/>
      <c r="G33" s="61"/>
      <c r="H33" s="7"/>
      <c r="I33" s="8"/>
      <c r="J33" s="9"/>
      <c r="K33" s="9"/>
      <c r="L33" s="9"/>
      <c r="M33" s="2"/>
      <c r="N33" s="1"/>
      <c r="W33" s="83"/>
    </row>
    <row r="34" spans="1:23" ht="0.95" customHeight="1" x14ac:dyDescent="0.25">
      <c r="A34" s="1"/>
      <c r="B34" s="3"/>
      <c r="C34" s="4"/>
      <c r="D34" s="5"/>
      <c r="E34" s="12"/>
      <c r="F34" s="12"/>
      <c r="G34" s="12"/>
      <c r="H34" s="138"/>
      <c r="I34" s="138"/>
      <c r="J34" s="12"/>
      <c r="K34" s="12"/>
      <c r="L34" s="12"/>
      <c r="M34" s="2"/>
      <c r="N34" s="1"/>
      <c r="T34">
        <f t="shared" si="0"/>
        <v>0</v>
      </c>
      <c r="V34">
        <f>J34-F34</f>
        <v>0</v>
      </c>
      <c r="W34" s="83" t="e">
        <f>V34/F34*100</f>
        <v>#DIV/0!</v>
      </c>
    </row>
    <row r="35" spans="1:23" ht="21" customHeight="1" thickBot="1" x14ac:dyDescent="0.3">
      <c r="A35" s="1"/>
      <c r="B35" s="161"/>
      <c r="C35" s="161"/>
      <c r="D35" s="10" t="s">
        <v>41</v>
      </c>
      <c r="E35" s="57">
        <v>564.91</v>
      </c>
      <c r="F35" s="11" t="s">
        <v>37</v>
      </c>
      <c r="G35" s="11"/>
      <c r="H35" s="139" t="s">
        <v>38</v>
      </c>
      <c r="I35" s="139"/>
      <c r="J35" s="11" t="s">
        <v>39</v>
      </c>
      <c r="K35" s="11"/>
      <c r="L35" s="11" t="s">
        <v>40</v>
      </c>
      <c r="M35" s="2"/>
      <c r="N35" s="1"/>
      <c r="T35">
        <f t="shared" si="0"/>
        <v>5598.95</v>
      </c>
      <c r="V35">
        <f>J35-F35</f>
        <v>656.54</v>
      </c>
      <c r="W35" s="83">
        <f>V35/F35*100</f>
        <v>13.283802841124068</v>
      </c>
    </row>
    <row r="36" spans="1:23" ht="0.95" customHeight="1" x14ac:dyDescent="0.25">
      <c r="A36" s="1"/>
      <c r="B36" s="13"/>
      <c r="C36" s="14"/>
      <c r="D36" s="15"/>
      <c r="E36" s="12"/>
      <c r="F36" s="12"/>
      <c r="G36" s="12"/>
      <c r="H36" s="138"/>
      <c r="I36" s="138"/>
      <c r="J36" s="12"/>
      <c r="K36" s="12"/>
      <c r="L36" s="12"/>
      <c r="M36" s="2"/>
      <c r="N36" s="1"/>
      <c r="T36">
        <f t="shared" si="0"/>
        <v>0</v>
      </c>
      <c r="W36" s="83" t="e">
        <f>V36/F36*100</f>
        <v>#DIV/0!</v>
      </c>
    </row>
    <row r="37" spans="1:23" ht="6" customHeight="1" x14ac:dyDescent="0.25">
      <c r="A37" s="1"/>
      <c r="B37" s="7"/>
      <c r="C37" s="8"/>
      <c r="D37" s="9"/>
      <c r="E37" s="9"/>
      <c r="F37" s="9"/>
      <c r="G37" s="61"/>
      <c r="H37" s="7"/>
      <c r="I37" s="8"/>
      <c r="J37" s="9"/>
      <c r="K37" s="9"/>
      <c r="L37" s="9"/>
      <c r="M37" s="2"/>
      <c r="N37" s="1"/>
      <c r="W37" s="83"/>
    </row>
    <row r="38" spans="1:23" ht="0.95" customHeight="1" x14ac:dyDescent="0.25">
      <c r="A38" s="1"/>
      <c r="B38" s="3"/>
      <c r="C38" s="4"/>
      <c r="D38" s="5"/>
      <c r="E38" s="5"/>
      <c r="F38" s="5"/>
      <c r="G38" s="92"/>
      <c r="H38" s="3"/>
      <c r="I38" s="4"/>
      <c r="J38" s="5"/>
      <c r="K38" s="91"/>
      <c r="L38" s="5"/>
      <c r="M38" s="2"/>
      <c r="N38" s="1"/>
      <c r="T38">
        <f t="shared" si="0"/>
        <v>0</v>
      </c>
      <c r="V38">
        <f>J38-F38</f>
        <v>0</v>
      </c>
      <c r="W38" s="83" t="e">
        <f>V38/F38*100</f>
        <v>#DIV/0!</v>
      </c>
    </row>
    <row r="39" spans="1:23" ht="21" customHeight="1" x14ac:dyDescent="0.25">
      <c r="A39" s="1"/>
      <c r="B39" s="161" t="s">
        <v>42</v>
      </c>
      <c r="C39" s="161"/>
      <c r="D39" s="10" t="s">
        <v>43</v>
      </c>
      <c r="E39" s="11"/>
      <c r="F39" s="11"/>
      <c r="G39" s="11"/>
      <c r="H39" s="139"/>
      <c r="I39" s="139"/>
      <c r="J39" s="11"/>
      <c r="K39" s="11"/>
      <c r="L39" s="11"/>
      <c r="M39" s="2"/>
      <c r="N39" s="1"/>
      <c r="W39" s="83"/>
    </row>
    <row r="40" spans="1:23" ht="6.95" customHeight="1" x14ac:dyDescent="0.25">
      <c r="A40" s="1"/>
      <c r="B40" s="7"/>
      <c r="C40" s="8"/>
      <c r="D40" s="9"/>
      <c r="E40" s="9"/>
      <c r="F40" s="9"/>
      <c r="G40" s="61"/>
      <c r="H40" s="7"/>
      <c r="I40" s="8"/>
      <c r="J40" s="9"/>
      <c r="K40" s="9"/>
      <c r="L40" s="9"/>
      <c r="M40" s="2"/>
      <c r="N40" s="1"/>
      <c r="W40" s="83"/>
    </row>
    <row r="41" spans="1:23" ht="0.95" customHeight="1" x14ac:dyDescent="0.25">
      <c r="A41" s="1"/>
      <c r="B41" s="3"/>
      <c r="C41" s="4"/>
      <c r="D41" s="5"/>
      <c r="E41" s="5"/>
      <c r="F41" s="5"/>
      <c r="G41" s="92"/>
      <c r="H41" s="3"/>
      <c r="I41" s="4"/>
      <c r="J41" s="5"/>
      <c r="K41" s="91"/>
      <c r="L41" s="5"/>
      <c r="M41" s="2"/>
      <c r="N41" s="1"/>
      <c r="T41">
        <f t="shared" si="0"/>
        <v>0</v>
      </c>
      <c r="V41">
        <f>J41-F41</f>
        <v>0</v>
      </c>
      <c r="W41" s="83" t="e">
        <f>V41/F41*100</f>
        <v>#DIV/0!</v>
      </c>
    </row>
    <row r="42" spans="1:23" ht="21" customHeight="1" x14ac:dyDescent="0.25">
      <c r="A42" s="1"/>
      <c r="B42" s="161" t="s">
        <v>44</v>
      </c>
      <c r="C42" s="161"/>
      <c r="D42" s="10" t="s">
        <v>45</v>
      </c>
      <c r="E42" s="11" t="s">
        <v>46</v>
      </c>
      <c r="F42" s="28">
        <v>3514.54</v>
      </c>
      <c r="G42" s="28"/>
      <c r="H42" s="139" t="s">
        <v>47</v>
      </c>
      <c r="I42" s="139"/>
      <c r="J42" s="28">
        <v>3862.65</v>
      </c>
      <c r="K42" s="28"/>
      <c r="L42" s="11" t="s">
        <v>48</v>
      </c>
      <c r="M42" s="2"/>
      <c r="N42" s="1"/>
      <c r="T42">
        <f t="shared" si="0"/>
        <v>3862.65</v>
      </c>
      <c r="V42">
        <f>J42-F42</f>
        <v>348.11000000000013</v>
      </c>
      <c r="W42" s="83">
        <f>V42/F42*100</f>
        <v>9.9048524131180784</v>
      </c>
    </row>
    <row r="43" spans="1:23" ht="6.95" customHeight="1" x14ac:dyDescent="0.25">
      <c r="A43" s="1"/>
      <c r="B43" s="7"/>
      <c r="C43" s="8"/>
      <c r="D43" s="9"/>
      <c r="E43" s="9"/>
      <c r="F43" s="9"/>
      <c r="G43" s="61"/>
      <c r="H43" s="7"/>
      <c r="I43" s="8"/>
      <c r="J43" s="9"/>
      <c r="K43" s="9"/>
      <c r="L43" s="9"/>
      <c r="M43" s="2"/>
      <c r="N43" s="1"/>
      <c r="W43" s="83"/>
    </row>
    <row r="44" spans="1:23" ht="0.95" customHeight="1" x14ac:dyDescent="0.25">
      <c r="A44" s="1"/>
      <c r="B44" s="3"/>
      <c r="C44" s="4"/>
      <c r="D44" s="5"/>
      <c r="E44" s="5"/>
      <c r="F44" s="5"/>
      <c r="G44" s="92"/>
      <c r="H44" s="3"/>
      <c r="I44" s="4"/>
      <c r="J44" s="5"/>
      <c r="K44" s="91"/>
      <c r="L44" s="5"/>
      <c r="M44" s="2"/>
      <c r="N44" s="1"/>
      <c r="T44">
        <f t="shared" si="0"/>
        <v>0</v>
      </c>
      <c r="V44">
        <f>J44-F44</f>
        <v>0</v>
      </c>
      <c r="W44" s="83" t="e">
        <f>V44/F44*100</f>
        <v>#DIV/0!</v>
      </c>
    </row>
    <row r="45" spans="1:23" ht="21" customHeight="1" x14ac:dyDescent="0.25">
      <c r="A45" s="1"/>
      <c r="B45" s="161" t="s">
        <v>49</v>
      </c>
      <c r="C45" s="161"/>
      <c r="D45" s="10" t="s">
        <v>50</v>
      </c>
      <c r="E45" s="11"/>
      <c r="F45" s="11" t="s">
        <v>51</v>
      </c>
      <c r="G45" s="11"/>
      <c r="H45" s="139"/>
      <c r="I45" s="139"/>
      <c r="J45" s="11" t="s">
        <v>51</v>
      </c>
      <c r="K45" s="11"/>
      <c r="L45" s="11" t="s">
        <v>383</v>
      </c>
      <c r="M45" s="2"/>
      <c r="N45" s="1"/>
      <c r="T45">
        <f t="shared" si="0"/>
        <v>95.12</v>
      </c>
      <c r="W45" s="83"/>
    </row>
    <row r="46" spans="1:23" ht="6.95" customHeight="1" thickBot="1" x14ac:dyDescent="0.3">
      <c r="A46" s="1"/>
      <c r="B46" s="7"/>
      <c r="C46" s="8"/>
      <c r="D46" s="9"/>
      <c r="E46" s="9"/>
      <c r="F46" s="9"/>
      <c r="G46" s="61"/>
      <c r="H46" s="7"/>
      <c r="I46" s="8"/>
      <c r="J46" s="9"/>
      <c r="K46" s="9"/>
      <c r="L46" s="9"/>
      <c r="M46" s="2"/>
      <c r="N46" s="1"/>
      <c r="W46" s="83"/>
    </row>
    <row r="47" spans="1:23" ht="0.95" customHeight="1" x14ac:dyDescent="0.25">
      <c r="A47" s="1"/>
      <c r="B47" s="3"/>
      <c r="C47" s="4"/>
      <c r="D47" s="5"/>
      <c r="E47" s="12"/>
      <c r="F47" s="12"/>
      <c r="G47" s="12"/>
      <c r="H47" s="138"/>
      <c r="I47" s="138"/>
      <c r="J47" s="12"/>
      <c r="K47" s="12"/>
      <c r="L47" s="12"/>
      <c r="M47" s="2"/>
      <c r="N47" s="1"/>
      <c r="T47">
        <f t="shared" si="0"/>
        <v>0</v>
      </c>
      <c r="V47">
        <f>J47-F47</f>
        <v>0</v>
      </c>
      <c r="W47" s="83" t="e">
        <f>V47/F47*100</f>
        <v>#DIV/0!</v>
      </c>
    </row>
    <row r="48" spans="1:23" ht="21" customHeight="1" thickBot="1" x14ac:dyDescent="0.3">
      <c r="A48" s="22"/>
      <c r="B48" s="183"/>
      <c r="C48" s="183"/>
      <c r="D48" s="23" t="s">
        <v>52</v>
      </c>
      <c r="E48" s="11" t="s">
        <v>46</v>
      </c>
      <c r="F48" s="28">
        <v>3609.66</v>
      </c>
      <c r="G48" s="28"/>
      <c r="H48" s="139" t="s">
        <v>47</v>
      </c>
      <c r="I48" s="139"/>
      <c r="J48" s="28">
        <v>3957.77</v>
      </c>
      <c r="K48" s="28"/>
      <c r="L48" s="11" t="s">
        <v>53</v>
      </c>
      <c r="M48" s="2"/>
      <c r="N48" s="1"/>
      <c r="T48">
        <f t="shared" si="0"/>
        <v>3957.77</v>
      </c>
      <c r="V48">
        <f>J48-F48</f>
        <v>348.11000000000013</v>
      </c>
      <c r="W48" s="83">
        <f>V48/F48*100</f>
        <v>9.6438445726190309</v>
      </c>
    </row>
    <row r="49" spans="1:23" ht="0.95" customHeight="1" x14ac:dyDescent="0.25">
      <c r="A49" s="1"/>
      <c r="B49" s="13"/>
      <c r="C49" s="14"/>
      <c r="D49" s="15"/>
      <c r="E49" s="12"/>
      <c r="F49" s="12"/>
      <c r="G49" s="12"/>
      <c r="H49" s="138"/>
      <c r="I49" s="138"/>
      <c r="J49" s="12"/>
      <c r="K49" s="12"/>
      <c r="L49" s="12"/>
      <c r="M49" s="2"/>
      <c r="N49" s="1"/>
      <c r="T49">
        <f t="shared" si="0"/>
        <v>0</v>
      </c>
      <c r="V49">
        <f>J49-F49</f>
        <v>0</v>
      </c>
      <c r="W49" s="83" t="e">
        <f>V49/F49*100</f>
        <v>#DIV/0!</v>
      </c>
    </row>
    <row r="50" spans="1:23" ht="6" customHeight="1" x14ac:dyDescent="0.25">
      <c r="A50" s="24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"/>
      <c r="N50" s="1"/>
      <c r="W50" s="83"/>
    </row>
    <row r="51" spans="1:23" s="20" customFormat="1" ht="12.95" customHeight="1" x14ac:dyDescent="0.25">
      <c r="A51" s="21" t="s">
        <v>381</v>
      </c>
      <c r="B51" s="184" t="s">
        <v>382</v>
      </c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T51"/>
      <c r="V51"/>
      <c r="W51" s="83"/>
    </row>
    <row r="52" spans="1:23" ht="72" customHeight="1" x14ac:dyDescent="0.25">
      <c r="A52" s="25" t="s">
        <v>383</v>
      </c>
      <c r="B52" s="153" t="s">
        <v>380</v>
      </c>
      <c r="C52" s="153"/>
      <c r="D52" s="160"/>
      <c r="E52" s="185"/>
      <c r="F52" s="166"/>
      <c r="G52" s="166"/>
      <c r="H52" s="166"/>
      <c r="I52" s="166"/>
      <c r="J52" s="166"/>
      <c r="K52" s="166"/>
      <c r="L52" s="166"/>
      <c r="M52" s="166"/>
      <c r="N52" s="166"/>
      <c r="W52" s="83"/>
    </row>
    <row r="53" spans="1:23" ht="32.1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W53" s="83"/>
    </row>
    <row r="54" spans="1:23" ht="15" customHeight="1" x14ac:dyDescent="0.25">
      <c r="A54" s="1"/>
      <c r="B54" s="157" t="s">
        <v>54</v>
      </c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"/>
      <c r="N54" s="1"/>
      <c r="W54" s="83"/>
    </row>
    <row r="55" spans="1:23" ht="3" customHeight="1" thickBot="1" x14ac:dyDescent="0.3">
      <c r="A55" s="1"/>
      <c r="B55" s="2"/>
      <c r="C55" s="1"/>
      <c r="D55" s="1"/>
      <c r="E55" s="1"/>
      <c r="F55" s="1"/>
      <c r="G55" s="1"/>
      <c r="H55" s="1"/>
      <c r="I55" s="1"/>
      <c r="J55" s="1"/>
      <c r="K55" s="1"/>
      <c r="L55" s="2"/>
      <c r="M55" s="1"/>
      <c r="N55" s="1"/>
      <c r="W55" s="83"/>
    </row>
    <row r="56" spans="1:23" ht="18" customHeight="1" thickBot="1" x14ac:dyDescent="0.3">
      <c r="A56" s="1"/>
      <c r="B56" s="156" t="s">
        <v>1</v>
      </c>
      <c r="C56" s="156"/>
      <c r="D56" s="156"/>
      <c r="E56" s="156"/>
      <c r="F56" s="156"/>
      <c r="G56" s="156"/>
      <c r="H56" s="156"/>
      <c r="I56" s="155" t="s">
        <v>55</v>
      </c>
      <c r="J56" s="155"/>
      <c r="K56" s="155"/>
      <c r="L56" s="155"/>
      <c r="M56" s="1"/>
      <c r="N56" s="1"/>
      <c r="W56" s="83"/>
    </row>
    <row r="57" spans="1:23" ht="0.95" customHeight="1" x14ac:dyDescent="0.25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W57" s="83"/>
    </row>
    <row r="58" spans="1:23" ht="2.1" customHeight="1" x14ac:dyDescent="0.25">
      <c r="A58" s="1"/>
      <c r="B58" s="3"/>
      <c r="C58" s="4"/>
      <c r="D58" s="5"/>
      <c r="E58" s="5"/>
      <c r="F58" s="5"/>
      <c r="G58" s="92"/>
      <c r="H58" s="3"/>
      <c r="I58" s="4"/>
      <c r="J58" s="5"/>
      <c r="K58" s="91"/>
      <c r="L58" s="5"/>
      <c r="M58" s="2"/>
      <c r="N58" s="1"/>
      <c r="W58" s="83"/>
    </row>
    <row r="59" spans="1:23" ht="48" customHeight="1" thickBot="1" x14ac:dyDescent="0.3">
      <c r="A59" s="1"/>
      <c r="B59" s="150" t="s">
        <v>2</v>
      </c>
      <c r="C59" s="150"/>
      <c r="D59" s="6" t="s">
        <v>3</v>
      </c>
      <c r="E59" s="6" t="s">
        <v>4</v>
      </c>
      <c r="F59" s="6" t="s">
        <v>5</v>
      </c>
      <c r="G59" s="6"/>
      <c r="H59" s="150" t="s">
        <v>6</v>
      </c>
      <c r="I59" s="150"/>
      <c r="J59" s="6" t="s">
        <v>7</v>
      </c>
      <c r="K59" s="6"/>
      <c r="L59" s="6" t="s">
        <v>8</v>
      </c>
      <c r="M59" s="2"/>
      <c r="N59" s="1"/>
      <c r="W59" s="83"/>
    </row>
    <row r="60" spans="1:23" ht="14.1" customHeight="1" x14ac:dyDescent="0.25">
      <c r="A60" s="1"/>
      <c r="B60" s="7"/>
      <c r="C60" s="8"/>
      <c r="D60" s="9"/>
      <c r="E60" s="9"/>
      <c r="F60" s="9"/>
      <c r="G60" s="9"/>
      <c r="H60" s="151" t="s">
        <v>9</v>
      </c>
      <c r="I60" s="151"/>
      <c r="J60" s="9"/>
      <c r="K60" s="9"/>
      <c r="L60" s="9"/>
      <c r="M60" s="2"/>
      <c r="N60" s="1"/>
      <c r="W60" s="83"/>
    </row>
    <row r="61" spans="1:23" ht="27.95" customHeight="1" x14ac:dyDescent="0.25">
      <c r="A61" s="1"/>
      <c r="B61" s="169" t="s">
        <v>56</v>
      </c>
      <c r="C61" s="169"/>
      <c r="D61" s="16" t="s">
        <v>57</v>
      </c>
      <c r="E61" s="17" t="s">
        <v>58</v>
      </c>
      <c r="F61" s="17" t="s">
        <v>58</v>
      </c>
      <c r="G61" s="17"/>
      <c r="H61" s="152" t="s">
        <v>58</v>
      </c>
      <c r="I61" s="152"/>
      <c r="J61" s="17" t="s">
        <v>58</v>
      </c>
      <c r="K61" s="17"/>
      <c r="L61" s="17" t="s">
        <v>58</v>
      </c>
      <c r="M61" s="2"/>
      <c r="N61" s="1"/>
      <c r="W61" s="83"/>
    </row>
    <row r="62" spans="1:23" ht="0.95" customHeight="1" x14ac:dyDescent="0.25">
      <c r="A62" s="1"/>
      <c r="B62" s="13"/>
      <c r="C62" s="14"/>
      <c r="D62" s="15"/>
      <c r="E62" s="15"/>
      <c r="F62" s="15"/>
      <c r="G62" s="93"/>
      <c r="H62" s="13"/>
      <c r="I62" s="14"/>
      <c r="J62" s="15"/>
      <c r="K62" s="15"/>
      <c r="L62" s="15"/>
      <c r="M62" s="2"/>
      <c r="N62" s="1"/>
      <c r="W62" s="83"/>
    </row>
    <row r="63" spans="1:23" ht="26.25" customHeight="1" x14ac:dyDescent="0.25">
      <c r="A63" s="1"/>
      <c r="B63" s="161" t="s">
        <v>59</v>
      </c>
      <c r="C63" s="161"/>
      <c r="D63" s="10" t="s">
        <v>60</v>
      </c>
      <c r="E63" s="11"/>
      <c r="F63" s="11"/>
      <c r="G63" s="11"/>
      <c r="H63" s="139"/>
      <c r="I63" s="139"/>
      <c r="J63" s="11"/>
      <c r="K63" s="11"/>
      <c r="L63" s="11"/>
      <c r="M63" s="2"/>
      <c r="N63" s="1"/>
      <c r="W63" s="83"/>
    </row>
    <row r="64" spans="1:23" ht="0.95" customHeight="1" x14ac:dyDescent="0.25">
      <c r="A64" s="1"/>
      <c r="B64" s="7"/>
      <c r="C64" s="8"/>
      <c r="D64" s="9"/>
      <c r="E64" s="9"/>
      <c r="F64" s="9"/>
      <c r="G64" s="61"/>
      <c r="H64" s="7"/>
      <c r="I64" s="8"/>
      <c r="J64" s="9"/>
      <c r="K64" s="9"/>
      <c r="L64" s="9"/>
      <c r="M64" s="2"/>
      <c r="N64" s="1"/>
      <c r="T64">
        <f t="shared" si="0"/>
        <v>0</v>
      </c>
      <c r="V64">
        <f>J64-F64</f>
        <v>0</v>
      </c>
      <c r="W64" s="83" t="e">
        <f>V64/F64*100</f>
        <v>#DIV/0!</v>
      </c>
    </row>
    <row r="65" spans="1:23" ht="0.95" customHeight="1" x14ac:dyDescent="0.25">
      <c r="A65" s="1"/>
      <c r="B65" s="3"/>
      <c r="C65" s="4"/>
      <c r="D65" s="5"/>
      <c r="E65" s="5"/>
      <c r="F65" s="5"/>
      <c r="G65" s="92"/>
      <c r="H65" s="3"/>
      <c r="I65" s="4"/>
      <c r="J65" s="5"/>
      <c r="K65" s="91"/>
      <c r="L65" s="5"/>
      <c r="M65" s="2"/>
      <c r="N65" s="1"/>
      <c r="T65">
        <f t="shared" si="0"/>
        <v>0</v>
      </c>
      <c r="V65">
        <f>J65-F65</f>
        <v>0</v>
      </c>
      <c r="W65" s="83" t="e">
        <f>V65/F65*100</f>
        <v>#DIV/0!</v>
      </c>
    </row>
    <row r="66" spans="1:23" ht="21" customHeight="1" x14ac:dyDescent="0.25">
      <c r="A66" s="1"/>
      <c r="B66" s="161" t="s">
        <v>61</v>
      </c>
      <c r="C66" s="161"/>
      <c r="D66" s="10" t="s">
        <v>62</v>
      </c>
      <c r="E66" s="11" t="s">
        <v>63</v>
      </c>
      <c r="F66" s="85">
        <v>8088.06</v>
      </c>
      <c r="G66" s="85"/>
      <c r="H66" s="139" t="s">
        <v>64</v>
      </c>
      <c r="I66" s="139"/>
      <c r="J66" s="28">
        <v>9438.84</v>
      </c>
      <c r="K66" s="28"/>
      <c r="L66" s="11" t="s">
        <v>65</v>
      </c>
      <c r="M66" s="2"/>
      <c r="N66" s="1"/>
      <c r="T66">
        <f t="shared" si="0"/>
        <v>9438.84</v>
      </c>
      <c r="V66">
        <f>J66-F66</f>
        <v>1350.7799999999997</v>
      </c>
      <c r="W66" s="83">
        <f>V66/F66*100</f>
        <v>16.700914681641823</v>
      </c>
    </row>
    <row r="67" spans="1:23" ht="6.95" customHeight="1" x14ac:dyDescent="0.25">
      <c r="A67" s="1"/>
      <c r="B67" s="7"/>
      <c r="C67" s="8"/>
      <c r="D67" s="9"/>
      <c r="E67" s="9"/>
      <c r="F67" s="9"/>
      <c r="G67" s="61"/>
      <c r="H67" s="7"/>
      <c r="I67" s="8"/>
      <c r="J67" s="9"/>
      <c r="K67" s="9"/>
      <c r="L67" s="9"/>
      <c r="M67" s="2"/>
      <c r="N67" s="1"/>
      <c r="W67" s="83"/>
    </row>
    <row r="68" spans="1:23" ht="0.95" customHeight="1" x14ac:dyDescent="0.25">
      <c r="A68" s="1"/>
      <c r="B68" s="3"/>
      <c r="C68" s="4"/>
      <c r="D68" s="5"/>
      <c r="E68" s="5"/>
      <c r="F68" s="5"/>
      <c r="G68" s="92"/>
      <c r="H68" s="3"/>
      <c r="I68" s="4"/>
      <c r="J68" s="5"/>
      <c r="K68" s="91"/>
      <c r="L68" s="5"/>
      <c r="M68" s="2"/>
      <c r="N68" s="1"/>
      <c r="T68">
        <f t="shared" si="0"/>
        <v>0</v>
      </c>
      <c r="V68">
        <f>J68-F68</f>
        <v>0</v>
      </c>
      <c r="W68" s="83" t="e">
        <f>V68/F68*100</f>
        <v>#DIV/0!</v>
      </c>
    </row>
    <row r="69" spans="1:23" ht="21" customHeight="1" x14ac:dyDescent="0.25">
      <c r="A69" s="1"/>
      <c r="B69" s="161" t="s">
        <v>66</v>
      </c>
      <c r="C69" s="161"/>
      <c r="D69" s="10" t="s">
        <v>67</v>
      </c>
      <c r="E69" s="11" t="s">
        <v>68</v>
      </c>
      <c r="F69" s="90">
        <v>531.6</v>
      </c>
      <c r="G69" s="90"/>
      <c r="H69" s="139" t="s">
        <v>69</v>
      </c>
      <c r="I69" s="139"/>
      <c r="J69" s="36">
        <v>542.79</v>
      </c>
      <c r="K69" s="89" t="s">
        <v>387</v>
      </c>
      <c r="L69" s="11" t="s">
        <v>70</v>
      </c>
      <c r="M69" s="2"/>
      <c r="N69" s="1"/>
      <c r="T69" s="84">
        <f>F69+H69-3.58</f>
        <v>542.79</v>
      </c>
      <c r="V69" s="83">
        <f>542.79-531.6</f>
        <v>11.189999999999941</v>
      </c>
      <c r="W69" s="83">
        <f>V69/F69*100</f>
        <v>2.1049661399548421</v>
      </c>
    </row>
    <row r="70" spans="1:23" ht="6.95" customHeight="1" x14ac:dyDescent="0.25">
      <c r="A70" s="1"/>
      <c r="B70" s="7"/>
      <c r="C70" s="8"/>
      <c r="D70" s="9"/>
      <c r="E70" s="9"/>
      <c r="F70" s="9"/>
      <c r="G70" s="61"/>
      <c r="H70" s="7"/>
      <c r="I70" s="8"/>
      <c r="J70" s="9"/>
      <c r="K70" s="9"/>
      <c r="L70" s="9"/>
      <c r="M70" s="2"/>
      <c r="N70" s="1"/>
      <c r="W70" s="83"/>
    </row>
    <row r="71" spans="1:23" ht="0.95" customHeight="1" x14ac:dyDescent="0.25">
      <c r="A71" s="1"/>
      <c r="B71" s="3"/>
      <c r="C71" s="4"/>
      <c r="D71" s="5"/>
      <c r="E71" s="5"/>
      <c r="F71" s="5"/>
      <c r="G71" s="92"/>
      <c r="H71" s="3"/>
      <c r="I71" s="4"/>
      <c r="J71" s="5"/>
      <c r="K71" s="91"/>
      <c r="L71" s="5"/>
      <c r="M71" s="2"/>
      <c r="N71" s="1"/>
      <c r="T71">
        <f t="shared" si="0"/>
        <v>0</v>
      </c>
      <c r="V71">
        <f>J71-F71</f>
        <v>0</v>
      </c>
      <c r="W71" s="83" t="e">
        <f>V71/F71*100</f>
        <v>#DIV/0!</v>
      </c>
    </row>
    <row r="72" spans="1:23" ht="21" customHeight="1" x14ac:dyDescent="0.25">
      <c r="A72" s="1"/>
      <c r="B72" s="161" t="s">
        <v>71</v>
      </c>
      <c r="C72" s="161"/>
      <c r="D72" s="10" t="s">
        <v>72</v>
      </c>
      <c r="E72" s="11" t="s">
        <v>73</v>
      </c>
      <c r="F72" s="11" t="s">
        <v>74</v>
      </c>
      <c r="G72" s="11"/>
      <c r="H72" s="139" t="s">
        <v>75</v>
      </c>
      <c r="I72" s="139"/>
      <c r="J72" s="11" t="s">
        <v>76</v>
      </c>
      <c r="K72" s="11"/>
      <c r="L72" s="11" t="s">
        <v>77</v>
      </c>
      <c r="M72" s="2"/>
      <c r="N72" s="1"/>
      <c r="T72">
        <f t="shared" si="0"/>
        <v>666.19</v>
      </c>
      <c r="V72">
        <f>J72-F72</f>
        <v>146.33000000000004</v>
      </c>
      <c r="W72" s="83">
        <f>V72/F72*100</f>
        <v>28.147962913091995</v>
      </c>
    </row>
    <row r="73" spans="1:23" ht="6.95" customHeight="1" thickBot="1" x14ac:dyDescent="0.3">
      <c r="A73" s="1"/>
      <c r="B73" s="7"/>
      <c r="C73" s="8"/>
      <c r="D73" s="9"/>
      <c r="E73" s="9"/>
      <c r="F73" s="9"/>
      <c r="G73" s="61"/>
      <c r="H73" s="7"/>
      <c r="I73" s="8"/>
      <c r="J73" s="9"/>
      <c r="K73" s="9"/>
      <c r="L73" s="9"/>
      <c r="M73" s="2"/>
      <c r="N73" s="1"/>
      <c r="W73" s="83"/>
    </row>
    <row r="74" spans="1:23" ht="0.95" customHeight="1" x14ac:dyDescent="0.25">
      <c r="A74" s="1"/>
      <c r="B74" s="3"/>
      <c r="C74" s="4"/>
      <c r="D74" s="5"/>
      <c r="E74" s="12"/>
      <c r="F74" s="12"/>
      <c r="G74" s="12"/>
      <c r="H74" s="138"/>
      <c r="I74" s="138"/>
      <c r="J74" s="12"/>
      <c r="K74" s="12"/>
      <c r="L74" s="12"/>
      <c r="M74" s="2"/>
      <c r="N74" s="1"/>
      <c r="T74">
        <f t="shared" si="0"/>
        <v>0</v>
      </c>
      <c r="V74">
        <f>J74-F74</f>
        <v>0</v>
      </c>
      <c r="W74" s="83" t="e">
        <f>V74/F74*100</f>
        <v>#DIV/0!</v>
      </c>
    </row>
    <row r="75" spans="1:23" ht="29.25" customHeight="1" thickBot="1" x14ac:dyDescent="0.3">
      <c r="A75" s="1"/>
      <c r="B75" s="161"/>
      <c r="C75" s="161"/>
      <c r="D75" s="10" t="s">
        <v>78</v>
      </c>
      <c r="E75" s="11" t="s">
        <v>79</v>
      </c>
      <c r="F75" s="85">
        <v>9139.52</v>
      </c>
      <c r="G75" s="85"/>
      <c r="H75" s="139" t="s">
        <v>80</v>
      </c>
      <c r="I75" s="139"/>
      <c r="J75" s="28">
        <v>10647.82</v>
      </c>
      <c r="K75" s="89" t="s">
        <v>387</v>
      </c>
      <c r="L75" s="11" t="s">
        <v>81</v>
      </c>
      <c r="M75" s="2"/>
      <c r="N75" s="1"/>
      <c r="T75" s="83">
        <f>F75+H75-3.58</f>
        <v>10647.820000000002</v>
      </c>
      <c r="V75" s="83">
        <f>J75-F75</f>
        <v>1508.2999999999993</v>
      </c>
      <c r="W75" s="83">
        <f>V75/F75*100</f>
        <v>16.503054865025728</v>
      </c>
    </row>
    <row r="76" spans="1:23" ht="5.25" customHeight="1" x14ac:dyDescent="0.25">
      <c r="A76" s="1"/>
      <c r="B76" s="13"/>
      <c r="C76" s="14"/>
      <c r="D76" s="15"/>
      <c r="E76" s="12"/>
      <c r="F76" s="12"/>
      <c r="G76" s="12"/>
      <c r="H76" s="138"/>
      <c r="I76" s="138"/>
      <c r="J76" s="12"/>
      <c r="K76" s="12"/>
      <c r="L76" s="12"/>
      <c r="M76" s="2"/>
      <c r="N76" s="1"/>
      <c r="W76" s="83"/>
    </row>
    <row r="77" spans="1:23" ht="6" customHeight="1" x14ac:dyDescent="0.25">
      <c r="A77" s="1"/>
      <c r="B77" s="7"/>
      <c r="C77" s="8"/>
      <c r="D77" s="9"/>
      <c r="E77" s="9"/>
      <c r="F77" s="9"/>
      <c r="G77" s="61"/>
      <c r="H77" s="7"/>
      <c r="I77" s="8"/>
      <c r="J77" s="9"/>
      <c r="K77" s="9"/>
      <c r="L77" s="9"/>
      <c r="M77" s="2"/>
      <c r="N77" s="1"/>
      <c r="W77" s="83"/>
    </row>
    <row r="78" spans="1:23" ht="0.95" customHeight="1" x14ac:dyDescent="0.25">
      <c r="A78" s="1"/>
      <c r="B78" s="3"/>
      <c r="C78" s="4"/>
      <c r="D78" s="5"/>
      <c r="E78" s="5"/>
      <c r="F78" s="5"/>
      <c r="G78" s="92"/>
      <c r="H78" s="3"/>
      <c r="I78" s="4"/>
      <c r="J78" s="5"/>
      <c r="K78" s="91"/>
      <c r="L78" s="5"/>
      <c r="M78" s="2"/>
      <c r="N78" s="1"/>
      <c r="V78">
        <f>J78-F78</f>
        <v>0</v>
      </c>
      <c r="W78" s="83"/>
    </row>
    <row r="79" spans="1:23" ht="21" customHeight="1" x14ac:dyDescent="0.25">
      <c r="A79" s="1"/>
      <c r="B79" s="161" t="s">
        <v>82</v>
      </c>
      <c r="C79" s="161"/>
      <c r="D79" s="10" t="s">
        <v>83</v>
      </c>
      <c r="E79" s="11"/>
      <c r="F79" s="11"/>
      <c r="G79" s="11"/>
      <c r="H79" s="139"/>
      <c r="I79" s="139"/>
      <c r="J79" s="11"/>
      <c r="K79" s="11"/>
      <c r="L79" s="11"/>
      <c r="M79" s="2"/>
      <c r="N79" s="1"/>
      <c r="W79" s="83"/>
    </row>
    <row r="80" spans="1:23" ht="6.95" customHeight="1" x14ac:dyDescent="0.25">
      <c r="A80" s="1"/>
      <c r="B80" s="7"/>
      <c r="C80" s="8"/>
      <c r="D80" s="9"/>
      <c r="E80" s="9"/>
      <c r="F80" s="9"/>
      <c r="G80" s="61"/>
      <c r="H80" s="7"/>
      <c r="I80" s="8"/>
      <c r="J80" s="9"/>
      <c r="K80" s="9"/>
      <c r="L80" s="9"/>
      <c r="M80" s="2"/>
      <c r="N80" s="1"/>
      <c r="W80" s="83"/>
    </row>
    <row r="81" spans="1:23" ht="0.95" customHeight="1" x14ac:dyDescent="0.25">
      <c r="A81" s="1"/>
      <c r="B81" s="3"/>
      <c r="C81" s="4"/>
      <c r="D81" s="5"/>
      <c r="E81" s="5"/>
      <c r="F81" s="5"/>
      <c r="G81" s="92"/>
      <c r="H81" s="3"/>
      <c r="I81" s="4"/>
      <c r="J81" s="5"/>
      <c r="K81" s="91"/>
      <c r="L81" s="5"/>
      <c r="M81" s="2"/>
      <c r="N81" s="1"/>
      <c r="T81">
        <f>F81+H81</f>
        <v>0</v>
      </c>
      <c r="V81">
        <f>J81-F81</f>
        <v>0</v>
      </c>
      <c r="W81" s="83" t="e">
        <f>V81/F81*100</f>
        <v>#DIV/0!</v>
      </c>
    </row>
    <row r="82" spans="1:23" ht="21" customHeight="1" x14ac:dyDescent="0.25">
      <c r="A82" s="1"/>
      <c r="B82" s="161" t="s">
        <v>84</v>
      </c>
      <c r="C82" s="161"/>
      <c r="D82" s="10" t="s">
        <v>85</v>
      </c>
      <c r="E82" s="11" t="s">
        <v>86</v>
      </c>
      <c r="F82" s="11" t="s">
        <v>87</v>
      </c>
      <c r="G82" s="11"/>
      <c r="H82" s="139" t="s">
        <v>88</v>
      </c>
      <c r="I82" s="139"/>
      <c r="J82" s="11" t="s">
        <v>89</v>
      </c>
      <c r="K82" s="11"/>
      <c r="L82" s="11" t="s">
        <v>90</v>
      </c>
      <c r="M82" s="2"/>
      <c r="N82" s="1"/>
      <c r="T82">
        <f>F82+H82</f>
        <v>25.07</v>
      </c>
      <c r="V82">
        <f>J82-F82</f>
        <v>0.80999999999999872</v>
      </c>
      <c r="W82" s="83">
        <f>V82/F82*100</f>
        <v>3.3388293487221707</v>
      </c>
    </row>
    <row r="83" spans="1:23" ht="6.95" customHeight="1" thickBot="1" x14ac:dyDescent="0.3">
      <c r="A83" s="1"/>
      <c r="B83" s="7"/>
      <c r="C83" s="8"/>
      <c r="D83" s="9"/>
      <c r="E83" s="9"/>
      <c r="F83" s="9"/>
      <c r="G83" s="61"/>
      <c r="H83" s="7"/>
      <c r="I83" s="8"/>
      <c r="J83" s="9"/>
      <c r="K83" s="9"/>
      <c r="L83" s="9"/>
      <c r="M83" s="2"/>
      <c r="N83" s="1"/>
      <c r="W83" s="83"/>
    </row>
    <row r="84" spans="1:23" ht="0.95" customHeight="1" x14ac:dyDescent="0.25">
      <c r="A84" s="1"/>
      <c r="B84" s="3"/>
      <c r="C84" s="4"/>
      <c r="D84" s="5"/>
      <c r="E84" s="12"/>
      <c r="F84" s="12"/>
      <c r="G84" s="12"/>
      <c r="H84" s="138"/>
      <c r="I84" s="138"/>
      <c r="J84" s="12"/>
      <c r="K84" s="12"/>
      <c r="L84" s="12"/>
      <c r="M84" s="2"/>
      <c r="N84" s="1"/>
      <c r="T84">
        <f>F84+H84</f>
        <v>0</v>
      </c>
      <c r="V84">
        <f>J84-F84</f>
        <v>0</v>
      </c>
      <c r="W84" s="83" t="e">
        <f>V84/F84*100</f>
        <v>#DIV/0!</v>
      </c>
    </row>
    <row r="85" spans="1:23" ht="21" customHeight="1" thickBot="1" x14ac:dyDescent="0.3">
      <c r="A85" s="1"/>
      <c r="B85" s="161"/>
      <c r="C85" s="161"/>
      <c r="D85" s="10" t="s">
        <v>91</v>
      </c>
      <c r="E85" s="11" t="s">
        <v>86</v>
      </c>
      <c r="F85" s="11" t="s">
        <v>87</v>
      </c>
      <c r="G85" s="11"/>
      <c r="H85" s="139" t="s">
        <v>88</v>
      </c>
      <c r="I85" s="139"/>
      <c r="J85" s="11" t="s">
        <v>89</v>
      </c>
      <c r="K85" s="11"/>
      <c r="L85" s="11" t="s">
        <v>90</v>
      </c>
      <c r="M85" s="2"/>
      <c r="N85" s="1"/>
      <c r="T85">
        <f>F85+H85</f>
        <v>25.07</v>
      </c>
      <c r="V85">
        <f>J85-F85</f>
        <v>0.80999999999999872</v>
      </c>
      <c r="W85" s="83">
        <f>V85/F85*100</f>
        <v>3.3388293487221707</v>
      </c>
    </row>
    <row r="86" spans="1:23" ht="0.95" customHeight="1" x14ac:dyDescent="0.25">
      <c r="A86" s="1"/>
      <c r="B86" s="13"/>
      <c r="C86" s="14"/>
      <c r="D86" s="15"/>
      <c r="E86" s="12"/>
      <c r="F86" s="12"/>
      <c r="G86" s="12"/>
      <c r="H86" s="138"/>
      <c r="I86" s="138"/>
      <c r="J86" s="12"/>
      <c r="K86" s="12"/>
      <c r="L86" s="12"/>
      <c r="M86" s="2"/>
      <c r="N86" s="1"/>
      <c r="T86">
        <f>F86+H86</f>
        <v>0</v>
      </c>
      <c r="V86">
        <f>J86-F86</f>
        <v>0</v>
      </c>
      <c r="W86" s="83" t="e">
        <f>V86/F86*100</f>
        <v>#DIV/0!</v>
      </c>
    </row>
    <row r="87" spans="1:23" ht="6" customHeight="1" x14ac:dyDescent="0.25">
      <c r="A87" s="1"/>
      <c r="B87" s="7"/>
      <c r="C87" s="8"/>
      <c r="D87" s="9"/>
      <c r="E87" s="9"/>
      <c r="F87" s="9"/>
      <c r="G87" s="61"/>
      <c r="H87" s="7"/>
      <c r="I87" s="8"/>
      <c r="J87" s="9"/>
      <c r="K87" s="9"/>
      <c r="L87" s="9"/>
      <c r="M87" s="2"/>
      <c r="N87" s="1"/>
      <c r="W87" s="83"/>
    </row>
    <row r="88" spans="1:23" ht="0.95" customHeight="1" x14ac:dyDescent="0.25">
      <c r="A88" s="1"/>
      <c r="B88" s="3"/>
      <c r="C88" s="4"/>
      <c r="D88" s="5"/>
      <c r="E88" s="5"/>
      <c r="F88" s="5"/>
      <c r="G88" s="92"/>
      <c r="H88" s="3"/>
      <c r="I88" s="4"/>
      <c r="J88" s="5"/>
      <c r="K88" s="91"/>
      <c r="L88" s="5"/>
      <c r="M88" s="2"/>
      <c r="N88" s="1"/>
      <c r="T88">
        <f>F88+H88</f>
        <v>0</v>
      </c>
      <c r="V88">
        <f>J88-F88</f>
        <v>0</v>
      </c>
      <c r="W88" s="83"/>
    </row>
    <row r="89" spans="1:23" ht="26.25" customHeight="1" x14ac:dyDescent="0.25">
      <c r="A89" s="1"/>
      <c r="B89" s="161" t="s">
        <v>92</v>
      </c>
      <c r="C89" s="161"/>
      <c r="D89" s="10" t="s">
        <v>93</v>
      </c>
      <c r="E89" s="11"/>
      <c r="F89" s="11"/>
      <c r="G89" s="11"/>
      <c r="H89" s="139"/>
      <c r="I89" s="139"/>
      <c r="J89" s="11"/>
      <c r="K89" s="11"/>
      <c r="L89" s="11"/>
      <c r="M89" s="2"/>
      <c r="N89" s="1"/>
      <c r="W89" s="83"/>
    </row>
    <row r="90" spans="1:23" ht="6.95" customHeight="1" x14ac:dyDescent="0.25">
      <c r="A90" s="1"/>
      <c r="B90" s="7"/>
      <c r="C90" s="8"/>
      <c r="D90" s="9"/>
      <c r="E90" s="9"/>
      <c r="F90" s="9"/>
      <c r="G90" s="61"/>
      <c r="H90" s="7"/>
      <c r="I90" s="8"/>
      <c r="J90" s="9"/>
      <c r="K90" s="9"/>
      <c r="L90" s="9"/>
      <c r="M90" s="2"/>
      <c r="N90" s="1"/>
      <c r="W90" s="83"/>
    </row>
    <row r="91" spans="1:23" ht="0.95" customHeight="1" x14ac:dyDescent="0.25">
      <c r="A91" s="1"/>
      <c r="B91" s="3"/>
      <c r="C91" s="4"/>
      <c r="D91" s="5"/>
      <c r="E91" s="5"/>
      <c r="F91" s="5"/>
      <c r="G91" s="92"/>
      <c r="H91" s="3"/>
      <c r="I91" s="4"/>
      <c r="J91" s="5"/>
      <c r="K91" s="91"/>
      <c r="L91" s="5"/>
      <c r="M91" s="2"/>
      <c r="N91" s="1"/>
      <c r="T91">
        <f>F91+H91</f>
        <v>0</v>
      </c>
      <c r="V91">
        <f>J91-F91</f>
        <v>0</v>
      </c>
      <c r="W91" s="83"/>
    </row>
    <row r="92" spans="1:23" ht="25.5" customHeight="1" x14ac:dyDescent="0.25">
      <c r="A92" s="1"/>
      <c r="B92" s="161" t="s">
        <v>94</v>
      </c>
      <c r="C92" s="161"/>
      <c r="D92" s="10" t="s">
        <v>95</v>
      </c>
      <c r="E92" s="11" t="s">
        <v>96</v>
      </c>
      <c r="F92" s="98">
        <v>1746.17</v>
      </c>
      <c r="G92" s="89" t="s">
        <v>390</v>
      </c>
      <c r="H92" s="139" t="s">
        <v>97</v>
      </c>
      <c r="I92" s="139"/>
      <c r="J92" s="28">
        <v>2046.71</v>
      </c>
      <c r="K92" s="28"/>
      <c r="L92" s="11">
        <v>17.21</v>
      </c>
      <c r="M92" s="2"/>
      <c r="N92" s="1"/>
      <c r="T92">
        <f>1746.17+300.54</f>
        <v>2046.71</v>
      </c>
      <c r="V92" s="82">
        <f>J92-1746.17</f>
        <v>300.53999999999996</v>
      </c>
      <c r="W92" s="83">
        <f>V92/1746.17*100</f>
        <v>17.211382625975705</v>
      </c>
    </row>
    <row r="93" spans="1:23" ht="6.95" customHeight="1" thickBot="1" x14ac:dyDescent="0.3">
      <c r="A93" s="1"/>
      <c r="B93" s="7"/>
      <c r="C93" s="8"/>
      <c r="D93" s="9"/>
      <c r="E93" s="9"/>
      <c r="F93" s="9"/>
      <c r="G93" s="61"/>
      <c r="H93" s="7"/>
      <c r="I93" s="8"/>
      <c r="J93" s="9"/>
      <c r="K93" s="9"/>
      <c r="L93" s="9"/>
      <c r="M93" s="2"/>
      <c r="N93" s="1"/>
      <c r="V93" s="82"/>
      <c r="W93" s="83"/>
    </row>
    <row r="94" spans="1:23" ht="0.95" customHeight="1" x14ac:dyDescent="0.25">
      <c r="A94" s="1"/>
      <c r="B94" s="3"/>
      <c r="C94" s="4"/>
      <c r="D94" s="5"/>
      <c r="E94" s="12"/>
      <c r="F94" s="12"/>
      <c r="G94" s="12"/>
      <c r="H94" s="138"/>
      <c r="I94" s="138"/>
      <c r="J94" s="12"/>
      <c r="K94" s="12"/>
      <c r="L94" s="12"/>
      <c r="M94" s="2"/>
      <c r="N94" s="1"/>
      <c r="T94">
        <f t="shared" ref="T94:T96" si="1">1746.17+300.54</f>
        <v>2046.71</v>
      </c>
      <c r="V94" s="82">
        <f>J94-1746.17</f>
        <v>-1746.17</v>
      </c>
      <c r="W94" s="83">
        <f t="shared" ref="W94:W95" si="2">V94/1746.17*100</f>
        <v>-100</v>
      </c>
    </row>
    <row r="95" spans="1:23" ht="26.25" customHeight="1" thickBot="1" x14ac:dyDescent="0.3">
      <c r="A95" s="1"/>
      <c r="B95" s="161"/>
      <c r="C95" s="161"/>
      <c r="D95" s="10" t="s">
        <v>98</v>
      </c>
      <c r="E95" s="11" t="s">
        <v>96</v>
      </c>
      <c r="F95" s="99">
        <v>1746.17</v>
      </c>
      <c r="G95" s="87" t="s">
        <v>390</v>
      </c>
      <c r="H95" s="139" t="s">
        <v>97</v>
      </c>
      <c r="I95" s="139"/>
      <c r="J95" s="28">
        <v>2046.71</v>
      </c>
      <c r="K95" s="28"/>
      <c r="L95" s="11">
        <v>17.21</v>
      </c>
      <c r="M95" s="2"/>
      <c r="N95" s="1"/>
      <c r="T95">
        <f t="shared" si="1"/>
        <v>2046.71</v>
      </c>
      <c r="V95" s="82">
        <f>J95-1746.17</f>
        <v>300.53999999999996</v>
      </c>
      <c r="W95" s="83">
        <f t="shared" si="2"/>
        <v>17.211382625975705</v>
      </c>
    </row>
    <row r="96" spans="1:23" ht="0.95" customHeight="1" x14ac:dyDescent="0.25">
      <c r="A96" s="1"/>
      <c r="B96" s="13"/>
      <c r="C96" s="14"/>
      <c r="D96" s="15"/>
      <c r="E96" s="12"/>
      <c r="F96" s="12"/>
      <c r="G96" s="12"/>
      <c r="H96" s="138"/>
      <c r="I96" s="138"/>
      <c r="J96" s="12"/>
      <c r="K96" s="12"/>
      <c r="L96" s="12"/>
      <c r="M96" s="2"/>
      <c r="N96" s="1"/>
      <c r="T96">
        <f t="shared" si="1"/>
        <v>2046.71</v>
      </c>
    </row>
    <row r="97" spans="1:22" ht="6" customHeight="1" x14ac:dyDescent="0.25">
      <c r="A97" s="1"/>
      <c r="B97" s="7"/>
      <c r="C97" s="8"/>
      <c r="D97" s="9"/>
      <c r="E97" s="9"/>
      <c r="F97" s="9"/>
      <c r="G97" s="61"/>
      <c r="H97" s="7"/>
      <c r="I97" s="8"/>
      <c r="J97" s="9"/>
      <c r="K97" s="9"/>
      <c r="L97" s="9"/>
      <c r="M97" s="2"/>
      <c r="N97" s="1"/>
    </row>
    <row r="98" spans="1:22" ht="0.95" customHeight="1" x14ac:dyDescent="0.25">
      <c r="A98" s="1"/>
      <c r="B98" s="3"/>
      <c r="C98" s="4"/>
      <c r="D98" s="5"/>
      <c r="E98" s="5"/>
      <c r="F98" s="5"/>
      <c r="G98" s="92"/>
      <c r="H98" s="3"/>
      <c r="I98" s="4"/>
      <c r="J98" s="5"/>
      <c r="K98" s="91"/>
      <c r="L98" s="5"/>
      <c r="M98" s="2"/>
      <c r="N98" s="1"/>
    </row>
    <row r="99" spans="1:22" ht="21" customHeight="1" x14ac:dyDescent="0.25">
      <c r="A99" s="30"/>
      <c r="B99" s="177" t="s">
        <v>99</v>
      </c>
      <c r="C99" s="177"/>
      <c r="D99" s="32" t="s">
        <v>100</v>
      </c>
      <c r="E99" s="33"/>
      <c r="F99" s="33"/>
      <c r="G99" s="33"/>
      <c r="H99" s="144"/>
      <c r="I99" s="144"/>
      <c r="J99" s="33"/>
      <c r="K99" s="33"/>
      <c r="L99" s="33"/>
      <c r="M99" s="34"/>
      <c r="N99" s="30"/>
    </row>
    <row r="100" spans="1:22" ht="12.75" customHeight="1" x14ac:dyDescent="0.25">
      <c r="A100" s="35" t="s">
        <v>387</v>
      </c>
      <c r="B100" s="153" t="s">
        <v>399</v>
      </c>
      <c r="C100" s="153"/>
      <c r="D100" s="153"/>
      <c r="E100" s="153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</row>
    <row r="101" spans="1:22" ht="12.75" customHeight="1" x14ac:dyDescent="0.25">
      <c r="A101" s="35" t="s">
        <v>438</v>
      </c>
      <c r="B101" s="19"/>
      <c r="C101" s="153" t="s">
        <v>439</v>
      </c>
      <c r="D101" s="153"/>
      <c r="E101" s="153"/>
      <c r="F101" s="153"/>
      <c r="G101" s="153"/>
      <c r="H101" s="153"/>
      <c r="I101" s="153"/>
      <c r="J101" s="153"/>
      <c r="K101" s="153"/>
      <c r="L101" s="153"/>
      <c r="M101" s="153"/>
      <c r="N101" s="153"/>
      <c r="O101" s="19"/>
      <c r="P101" s="19"/>
      <c r="Q101" s="19"/>
      <c r="R101" s="19"/>
    </row>
    <row r="102" spans="1:22" ht="32.1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22" ht="15" customHeight="1" x14ac:dyDescent="0.25">
      <c r="A103" s="1"/>
      <c r="B103" s="157" t="s">
        <v>101</v>
      </c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"/>
      <c r="N103" s="1"/>
    </row>
    <row r="104" spans="1:22" ht="3" customHeight="1" thickBot="1" x14ac:dyDescent="0.3">
      <c r="A104" s="1"/>
      <c r="B104" s="2"/>
      <c r="C104" s="1"/>
      <c r="D104" s="1"/>
      <c r="E104" s="1"/>
      <c r="F104" s="1"/>
      <c r="G104" s="1"/>
      <c r="H104" s="1"/>
      <c r="I104" s="1"/>
      <c r="J104" s="1"/>
      <c r="K104" s="1"/>
      <c r="L104" s="2"/>
      <c r="M104" s="1"/>
      <c r="N104" s="1"/>
    </row>
    <row r="105" spans="1:22" ht="18" customHeight="1" thickBot="1" x14ac:dyDescent="0.3">
      <c r="A105" s="1"/>
      <c r="B105" s="156" t="s">
        <v>1</v>
      </c>
      <c r="C105" s="156"/>
      <c r="D105" s="156"/>
      <c r="E105" s="156"/>
      <c r="F105" s="156"/>
      <c r="G105" s="156"/>
      <c r="H105" s="156"/>
      <c r="I105" s="155" t="s">
        <v>55</v>
      </c>
      <c r="J105" s="155"/>
      <c r="K105" s="155"/>
      <c r="L105" s="155"/>
      <c r="M105" s="1"/>
      <c r="N105" s="1"/>
    </row>
    <row r="106" spans="1:22" ht="0.95" customHeight="1" x14ac:dyDescent="0.25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1"/>
      <c r="N106" s="1"/>
    </row>
    <row r="107" spans="1:22" ht="2.1" customHeight="1" x14ac:dyDescent="0.25">
      <c r="A107" s="1"/>
      <c r="B107" s="3"/>
      <c r="C107" s="4"/>
      <c r="D107" s="5"/>
      <c r="E107" s="5"/>
      <c r="F107" s="5"/>
      <c r="G107" s="92"/>
      <c r="H107" s="3"/>
      <c r="I107" s="4"/>
      <c r="J107" s="5"/>
      <c r="K107" s="91"/>
      <c r="L107" s="5"/>
      <c r="M107" s="2"/>
      <c r="N107" s="1"/>
    </row>
    <row r="108" spans="1:22" ht="48" customHeight="1" thickBot="1" x14ac:dyDescent="0.3">
      <c r="A108" s="1"/>
      <c r="B108" s="150" t="s">
        <v>2</v>
      </c>
      <c r="C108" s="150"/>
      <c r="D108" s="6" t="s">
        <v>3</v>
      </c>
      <c r="E108" s="6" t="s">
        <v>4</v>
      </c>
      <c r="F108" s="6" t="s">
        <v>5</v>
      </c>
      <c r="G108" s="6"/>
      <c r="H108" s="150" t="s">
        <v>6</v>
      </c>
      <c r="I108" s="150"/>
      <c r="J108" s="6" t="s">
        <v>7</v>
      </c>
      <c r="K108" s="6"/>
      <c r="L108" s="6" t="s">
        <v>8</v>
      </c>
      <c r="M108" s="2"/>
      <c r="N108" s="1"/>
    </row>
    <row r="109" spans="1:22" ht="14.1" customHeight="1" x14ac:dyDescent="0.25">
      <c r="A109" s="1"/>
      <c r="B109" s="7"/>
      <c r="C109" s="8"/>
      <c r="D109" s="9"/>
      <c r="E109" s="9"/>
      <c r="F109" s="9"/>
      <c r="G109" s="9"/>
      <c r="H109" s="151" t="s">
        <v>9</v>
      </c>
      <c r="I109" s="151"/>
      <c r="J109" s="9"/>
      <c r="K109" s="9"/>
      <c r="L109" s="9"/>
      <c r="M109" s="2"/>
      <c r="N109" s="1"/>
    </row>
    <row r="110" spans="1:22" ht="47.1" customHeight="1" x14ac:dyDescent="0.25">
      <c r="A110" s="1"/>
      <c r="B110" s="169" t="s">
        <v>102</v>
      </c>
      <c r="C110" s="169"/>
      <c r="D110" s="16" t="s">
        <v>103</v>
      </c>
      <c r="E110" s="17" t="s">
        <v>104</v>
      </c>
      <c r="F110" s="17" t="s">
        <v>104</v>
      </c>
      <c r="G110" s="17"/>
      <c r="H110" s="152" t="s">
        <v>104</v>
      </c>
      <c r="I110" s="152"/>
      <c r="J110" s="17" t="s">
        <v>104</v>
      </c>
      <c r="K110" s="17"/>
      <c r="L110" s="17" t="s">
        <v>104</v>
      </c>
      <c r="M110" s="2"/>
      <c r="N110" s="1"/>
    </row>
    <row r="111" spans="1:22" ht="0.95" customHeight="1" x14ac:dyDescent="0.25">
      <c r="A111" s="1"/>
      <c r="B111" s="13"/>
      <c r="C111" s="14"/>
      <c r="D111" s="15"/>
      <c r="E111" s="15"/>
      <c r="F111" s="15"/>
      <c r="G111" s="93"/>
      <c r="H111" s="13"/>
      <c r="I111" s="14"/>
      <c r="J111" s="15"/>
      <c r="K111" s="15"/>
      <c r="L111" s="15"/>
      <c r="M111" s="2"/>
      <c r="N111" s="1"/>
    </row>
    <row r="112" spans="1:22" ht="21" customHeight="1" x14ac:dyDescent="0.25">
      <c r="A112" s="1"/>
      <c r="B112" s="161" t="s">
        <v>105</v>
      </c>
      <c r="C112" s="161"/>
      <c r="D112" s="10" t="s">
        <v>106</v>
      </c>
      <c r="E112" s="11" t="s">
        <v>107</v>
      </c>
      <c r="F112" s="11" t="s">
        <v>108</v>
      </c>
      <c r="G112" s="11"/>
      <c r="H112" s="139" t="s">
        <v>109</v>
      </c>
      <c r="I112" s="139"/>
      <c r="J112" s="11" t="s">
        <v>110</v>
      </c>
      <c r="K112" s="11"/>
      <c r="L112" s="11" t="s">
        <v>111</v>
      </c>
      <c r="M112" s="2"/>
      <c r="N112" s="1"/>
      <c r="T112">
        <f>F112+H112</f>
        <v>460.48</v>
      </c>
      <c r="U112">
        <f>J112-F112</f>
        <v>33.480000000000018</v>
      </c>
      <c r="V112" s="83">
        <f>U112/F112*100</f>
        <v>7.8407494145199115</v>
      </c>
    </row>
    <row r="113" spans="1:22" ht="0.95" customHeight="1" thickBot="1" x14ac:dyDescent="0.3">
      <c r="A113" s="1"/>
      <c r="B113" s="7"/>
      <c r="C113" s="8"/>
      <c r="D113" s="9"/>
      <c r="E113" s="9"/>
      <c r="F113" s="9"/>
      <c r="G113" s="61"/>
      <c r="H113" s="7"/>
      <c r="I113" s="8"/>
      <c r="J113" s="100"/>
      <c r="K113" s="9"/>
      <c r="L113" s="9"/>
      <c r="M113" s="2"/>
      <c r="N113" s="1"/>
      <c r="T113">
        <f>F113+H113</f>
        <v>0</v>
      </c>
      <c r="U113">
        <f t="shared" ref="U113:U128" si="3">J113-F113</f>
        <v>0</v>
      </c>
      <c r="V113" s="83" t="e">
        <f t="shared" ref="V113:V148" si="4">U113/F113*100</f>
        <v>#DIV/0!</v>
      </c>
    </row>
    <row r="114" spans="1:22" ht="0.95" customHeight="1" x14ac:dyDescent="0.25">
      <c r="A114" s="1"/>
      <c r="B114" s="3"/>
      <c r="C114" s="4"/>
      <c r="D114" s="5"/>
      <c r="E114" s="12"/>
      <c r="F114" s="12"/>
      <c r="G114" s="12"/>
      <c r="H114" s="138"/>
      <c r="I114" s="138"/>
      <c r="J114" s="102"/>
      <c r="K114" s="12"/>
      <c r="L114" s="12"/>
      <c r="M114" s="2"/>
      <c r="N114" s="1"/>
      <c r="T114">
        <f>F114+H114</f>
        <v>0</v>
      </c>
      <c r="U114">
        <f t="shared" si="3"/>
        <v>0</v>
      </c>
      <c r="V114" s="83" t="e">
        <f t="shared" si="4"/>
        <v>#DIV/0!</v>
      </c>
    </row>
    <row r="115" spans="1:22" ht="21" customHeight="1" thickBot="1" x14ac:dyDescent="0.3">
      <c r="A115" s="1"/>
      <c r="B115" s="161"/>
      <c r="C115" s="161"/>
      <c r="D115" s="10" t="s">
        <v>112</v>
      </c>
      <c r="E115" s="11" t="s">
        <v>107</v>
      </c>
      <c r="F115" s="11" t="s">
        <v>108</v>
      </c>
      <c r="G115" s="11"/>
      <c r="H115" s="139" t="s">
        <v>109</v>
      </c>
      <c r="I115" s="139"/>
      <c r="J115" s="11" t="s">
        <v>110</v>
      </c>
      <c r="K115" s="11"/>
      <c r="L115" s="11" t="s">
        <v>111</v>
      </c>
      <c r="M115" s="2"/>
      <c r="N115" s="1"/>
      <c r="T115">
        <f>F115+H115</f>
        <v>460.48</v>
      </c>
      <c r="U115">
        <f t="shared" si="3"/>
        <v>33.480000000000018</v>
      </c>
      <c r="V115" s="83">
        <f t="shared" si="4"/>
        <v>7.8407494145199115</v>
      </c>
    </row>
    <row r="116" spans="1:22" ht="0.95" customHeight="1" x14ac:dyDescent="0.25">
      <c r="A116" s="1"/>
      <c r="B116" s="13"/>
      <c r="C116" s="14"/>
      <c r="D116" s="15"/>
      <c r="E116" s="12"/>
      <c r="F116" s="12"/>
      <c r="G116" s="12"/>
      <c r="H116" s="138"/>
      <c r="I116" s="138"/>
      <c r="J116" s="102"/>
      <c r="K116" s="12"/>
      <c r="L116" s="12"/>
      <c r="M116" s="2"/>
      <c r="N116" s="1"/>
      <c r="U116">
        <f t="shared" si="3"/>
        <v>0</v>
      </c>
      <c r="V116" s="83" t="e">
        <f t="shared" si="4"/>
        <v>#DIV/0!</v>
      </c>
    </row>
    <row r="117" spans="1:22" ht="6" customHeight="1" x14ac:dyDescent="0.25">
      <c r="A117" s="1"/>
      <c r="B117" s="7"/>
      <c r="C117" s="8"/>
      <c r="D117" s="9"/>
      <c r="E117" s="9"/>
      <c r="F117" s="9"/>
      <c r="G117" s="61"/>
      <c r="H117" s="7"/>
      <c r="I117" s="8"/>
      <c r="J117" s="100"/>
      <c r="K117" s="9"/>
      <c r="L117" s="9"/>
      <c r="M117" s="2"/>
      <c r="N117" s="1"/>
      <c r="V117" s="83"/>
    </row>
    <row r="118" spans="1:22" ht="0.95" customHeight="1" x14ac:dyDescent="0.25">
      <c r="A118" s="1"/>
      <c r="B118" s="3"/>
      <c r="C118" s="4"/>
      <c r="D118" s="5"/>
      <c r="E118" s="5"/>
      <c r="F118" s="5"/>
      <c r="G118" s="92"/>
      <c r="H118" s="3"/>
      <c r="I118" s="4"/>
      <c r="J118" s="101"/>
      <c r="K118" s="91"/>
      <c r="L118" s="5"/>
      <c r="M118" s="2"/>
      <c r="N118" s="1"/>
      <c r="U118">
        <f t="shared" si="3"/>
        <v>0</v>
      </c>
      <c r="V118" s="83"/>
    </row>
    <row r="119" spans="1:22" ht="21" customHeight="1" x14ac:dyDescent="0.25">
      <c r="A119" s="1"/>
      <c r="B119" s="161" t="s">
        <v>113</v>
      </c>
      <c r="C119" s="161"/>
      <c r="D119" s="10" t="s">
        <v>114</v>
      </c>
      <c r="E119" s="11"/>
      <c r="F119" s="11"/>
      <c r="G119" s="11"/>
      <c r="H119" s="139"/>
      <c r="I119" s="139"/>
      <c r="J119" s="11"/>
      <c r="K119" s="11"/>
      <c r="L119" s="11"/>
      <c r="M119" s="2"/>
      <c r="N119" s="1"/>
      <c r="V119" s="83"/>
    </row>
    <row r="120" spans="1:22" ht="6.95" customHeight="1" x14ac:dyDescent="0.25">
      <c r="A120" s="1"/>
      <c r="B120" s="7"/>
      <c r="C120" s="8"/>
      <c r="D120" s="9"/>
      <c r="E120" s="9"/>
      <c r="F120" s="9"/>
      <c r="G120" s="61"/>
      <c r="H120" s="7"/>
      <c r="I120" s="8"/>
      <c r="J120" s="100"/>
      <c r="K120" s="9"/>
      <c r="L120" s="9"/>
      <c r="M120" s="2"/>
      <c r="N120" s="1"/>
      <c r="V120" s="83"/>
    </row>
    <row r="121" spans="1:22" ht="0.95" customHeight="1" x14ac:dyDescent="0.25">
      <c r="A121" s="1"/>
      <c r="B121" s="3"/>
      <c r="C121" s="4"/>
      <c r="D121" s="5"/>
      <c r="E121" s="5"/>
      <c r="F121" s="5"/>
      <c r="G121" s="92"/>
      <c r="H121" s="3"/>
      <c r="I121" s="4"/>
      <c r="J121" s="101"/>
      <c r="K121" s="91"/>
      <c r="L121" s="5"/>
      <c r="M121" s="2"/>
      <c r="N121" s="1"/>
      <c r="T121">
        <f>F121+H121</f>
        <v>0</v>
      </c>
      <c r="U121">
        <f t="shared" si="3"/>
        <v>0</v>
      </c>
      <c r="V121" s="83" t="e">
        <f t="shared" si="4"/>
        <v>#DIV/0!</v>
      </c>
    </row>
    <row r="122" spans="1:22" ht="21" customHeight="1" x14ac:dyDescent="0.25">
      <c r="A122" s="1"/>
      <c r="B122" s="161" t="s">
        <v>115</v>
      </c>
      <c r="C122" s="161"/>
      <c r="D122" s="10" t="s">
        <v>116</v>
      </c>
      <c r="E122" s="11" t="s">
        <v>117</v>
      </c>
      <c r="F122" s="99">
        <v>1590.05</v>
      </c>
      <c r="G122" s="87" t="s">
        <v>404</v>
      </c>
      <c r="H122" s="139" t="s">
        <v>118</v>
      </c>
      <c r="I122" s="139"/>
      <c r="J122" s="28">
        <v>1684.26</v>
      </c>
      <c r="K122" s="28"/>
      <c r="L122" s="11" t="s">
        <v>119</v>
      </c>
      <c r="M122" s="2"/>
      <c r="N122" s="1"/>
      <c r="T122">
        <f>H122+1590.05</f>
        <v>1684.26</v>
      </c>
      <c r="U122">
        <f t="shared" si="3"/>
        <v>94.210000000000036</v>
      </c>
      <c r="V122" s="83">
        <f t="shared" si="4"/>
        <v>5.9249709128643779</v>
      </c>
    </row>
    <row r="123" spans="1:22" ht="6.95" customHeight="1" thickBot="1" x14ac:dyDescent="0.3">
      <c r="A123" s="1"/>
      <c r="B123" s="7"/>
      <c r="C123" s="8"/>
      <c r="D123" s="9"/>
      <c r="E123" s="9"/>
      <c r="F123" s="9"/>
      <c r="G123" s="61"/>
      <c r="H123" s="7"/>
      <c r="I123" s="8"/>
      <c r="J123" s="100"/>
      <c r="K123" s="9"/>
      <c r="L123" s="9"/>
      <c r="M123" s="2"/>
      <c r="N123" s="1"/>
      <c r="V123" s="83"/>
    </row>
    <row r="124" spans="1:22" ht="0.95" customHeight="1" x14ac:dyDescent="0.25">
      <c r="A124" s="1"/>
      <c r="B124" s="3"/>
      <c r="C124" s="4"/>
      <c r="D124" s="5"/>
      <c r="E124" s="12"/>
      <c r="F124" s="12"/>
      <c r="G124" s="12"/>
      <c r="H124" s="138"/>
      <c r="I124" s="138"/>
      <c r="J124" s="102"/>
      <c r="K124" s="12"/>
      <c r="L124" s="12"/>
      <c r="M124" s="2"/>
      <c r="N124" s="1"/>
      <c r="T124">
        <f>H124+1590.05</f>
        <v>1590.05</v>
      </c>
      <c r="U124">
        <f t="shared" si="3"/>
        <v>0</v>
      </c>
      <c r="V124" s="83" t="e">
        <f t="shared" si="4"/>
        <v>#DIV/0!</v>
      </c>
    </row>
    <row r="125" spans="1:22" ht="21" customHeight="1" thickBot="1" x14ac:dyDescent="0.3">
      <c r="A125" s="1"/>
      <c r="B125" s="161"/>
      <c r="C125" s="161"/>
      <c r="D125" s="10" t="s">
        <v>120</v>
      </c>
      <c r="E125" s="11" t="s">
        <v>117</v>
      </c>
      <c r="F125" s="99">
        <v>1590.05</v>
      </c>
      <c r="G125" s="87" t="s">
        <v>404</v>
      </c>
      <c r="H125" s="139" t="s">
        <v>118</v>
      </c>
      <c r="I125" s="139"/>
      <c r="J125" s="28">
        <v>1684.26</v>
      </c>
      <c r="K125" s="28"/>
      <c r="L125" s="11" t="s">
        <v>119</v>
      </c>
      <c r="M125" s="2"/>
      <c r="N125" s="1"/>
      <c r="T125">
        <f>H125+1590.05</f>
        <v>1684.26</v>
      </c>
      <c r="U125">
        <f t="shared" si="3"/>
        <v>94.210000000000036</v>
      </c>
      <c r="V125" s="83">
        <f t="shared" si="4"/>
        <v>5.9249709128643779</v>
      </c>
    </row>
    <row r="126" spans="1:22" ht="0.95" customHeight="1" x14ac:dyDescent="0.25">
      <c r="A126" s="1"/>
      <c r="B126" s="13"/>
      <c r="C126" s="14"/>
      <c r="D126" s="15"/>
      <c r="E126" s="12"/>
      <c r="F126" s="12"/>
      <c r="G126" s="12"/>
      <c r="H126" s="138"/>
      <c r="I126" s="138"/>
      <c r="J126" s="102"/>
      <c r="K126" s="12"/>
      <c r="L126" s="12"/>
      <c r="M126" s="2"/>
      <c r="N126" s="1"/>
      <c r="T126">
        <f>J126-1590.05</f>
        <v>-1590.05</v>
      </c>
      <c r="U126">
        <f t="shared" si="3"/>
        <v>0</v>
      </c>
      <c r="V126" s="83"/>
    </row>
    <row r="127" spans="1:22" ht="6" customHeight="1" thickBot="1" x14ac:dyDescent="0.3">
      <c r="A127" s="1"/>
      <c r="B127" s="7"/>
      <c r="C127" s="8"/>
      <c r="D127" s="9"/>
      <c r="E127" s="9"/>
      <c r="F127" s="9"/>
      <c r="G127" s="61"/>
      <c r="H127" s="7"/>
      <c r="I127" s="8"/>
      <c r="J127" s="100"/>
      <c r="K127" s="9"/>
      <c r="L127" s="9"/>
      <c r="M127" s="2"/>
      <c r="N127" s="1"/>
      <c r="V127" s="83"/>
    </row>
    <row r="128" spans="1:22" ht="0.95" customHeight="1" x14ac:dyDescent="0.25">
      <c r="A128" s="1"/>
      <c r="B128" s="3"/>
      <c r="C128" s="4"/>
      <c r="D128" s="5"/>
      <c r="E128" s="12"/>
      <c r="F128" s="12"/>
      <c r="G128" s="12"/>
      <c r="H128" s="138"/>
      <c r="I128" s="138"/>
      <c r="J128" s="102"/>
      <c r="K128" s="12"/>
      <c r="L128" s="12"/>
      <c r="M128" s="2"/>
      <c r="N128" s="1"/>
      <c r="T128">
        <f>J128-1590.05</f>
        <v>-1590.05</v>
      </c>
      <c r="U128">
        <f t="shared" si="3"/>
        <v>0</v>
      </c>
      <c r="V128" s="83" t="e">
        <f t="shared" si="4"/>
        <v>#DIV/0!</v>
      </c>
    </row>
    <row r="129" spans="1:22" ht="21" customHeight="1" thickBot="1" x14ac:dyDescent="0.3">
      <c r="A129" s="1"/>
      <c r="B129" s="161"/>
      <c r="C129" s="161"/>
      <c r="D129" s="10" t="s">
        <v>121</v>
      </c>
      <c r="E129" s="86">
        <v>3030.08</v>
      </c>
      <c r="F129" s="86">
        <v>21479.07</v>
      </c>
      <c r="G129" s="87" t="s">
        <v>440</v>
      </c>
      <c r="H129" s="182">
        <f>H35+H48+H75+H85+H95+H115+H125</f>
        <v>2945.57</v>
      </c>
      <c r="I129" s="182"/>
      <c r="J129" s="88">
        <f>J125+J115+J95+J85+J75+J48+J35</f>
        <v>24421.06</v>
      </c>
      <c r="K129" s="127" t="s">
        <v>441</v>
      </c>
      <c r="L129" s="89" t="s">
        <v>400</v>
      </c>
      <c r="M129" s="2"/>
      <c r="N129" s="1"/>
      <c r="T129">
        <f>H129+21479.07-3.58</f>
        <v>24421.059999999998</v>
      </c>
      <c r="U129" s="82">
        <f>J129-F129</f>
        <v>2941.9900000000016</v>
      </c>
      <c r="V129" s="83">
        <f t="shared" si="4"/>
        <v>13.697008296914168</v>
      </c>
    </row>
    <row r="130" spans="1:22" ht="0.95" customHeight="1" x14ac:dyDescent="0.25">
      <c r="A130" s="1"/>
      <c r="B130" s="13"/>
      <c r="C130" s="14"/>
      <c r="D130" s="15"/>
      <c r="E130" s="12"/>
      <c r="F130" s="12"/>
      <c r="G130" s="12"/>
      <c r="H130" s="138"/>
      <c r="I130" s="138"/>
      <c r="J130" s="12"/>
      <c r="K130" s="12"/>
      <c r="L130" s="12"/>
      <c r="M130" s="2"/>
      <c r="N130" s="1"/>
      <c r="T130">
        <f>F130+H130</f>
        <v>0</v>
      </c>
      <c r="U130" s="82">
        <f t="shared" ref="U130:U148" si="5">J130-F130</f>
        <v>0</v>
      </c>
      <c r="V130" s="83" t="e">
        <f t="shared" si="4"/>
        <v>#DIV/0!</v>
      </c>
    </row>
    <row r="131" spans="1:22" ht="6" customHeight="1" x14ac:dyDescent="0.25">
      <c r="A131" s="1"/>
      <c r="B131" s="7"/>
      <c r="C131" s="8"/>
      <c r="D131" s="9"/>
      <c r="E131" s="9"/>
      <c r="F131" s="9"/>
      <c r="G131" s="61"/>
      <c r="H131" s="7"/>
      <c r="I131" s="8"/>
      <c r="J131" s="9"/>
      <c r="K131" s="9"/>
      <c r="L131" s="9"/>
      <c r="M131" s="2"/>
      <c r="N131" s="1"/>
      <c r="U131" s="82"/>
      <c r="V131" s="83"/>
    </row>
    <row r="132" spans="1:22" ht="0.95" customHeight="1" x14ac:dyDescent="0.25">
      <c r="A132" s="1"/>
      <c r="B132" s="3"/>
      <c r="C132" s="4"/>
      <c r="D132" s="5"/>
      <c r="E132" s="5"/>
      <c r="F132" s="5"/>
      <c r="G132" s="92"/>
      <c r="H132" s="3"/>
      <c r="I132" s="4"/>
      <c r="J132" s="5"/>
      <c r="K132" s="91"/>
      <c r="L132" s="5"/>
      <c r="M132" s="2"/>
      <c r="N132" s="1"/>
      <c r="U132" s="82"/>
      <c r="V132" s="83"/>
    </row>
    <row r="133" spans="1:22" ht="21" customHeight="1" x14ac:dyDescent="0.25">
      <c r="A133" s="1"/>
      <c r="B133" s="161" t="s">
        <v>122</v>
      </c>
      <c r="C133" s="161"/>
      <c r="D133" s="10" t="s">
        <v>123</v>
      </c>
      <c r="E133" s="11"/>
      <c r="F133" s="11"/>
      <c r="G133" s="11"/>
      <c r="H133" s="139"/>
      <c r="I133" s="139"/>
      <c r="J133" s="11"/>
      <c r="K133" s="11"/>
      <c r="L133" s="11"/>
      <c r="M133" s="2"/>
      <c r="N133" s="1"/>
      <c r="T133" s="83">
        <f>T125+T115+T95+T85+T75+T48+T35</f>
        <v>24421.06</v>
      </c>
      <c r="U133" s="82"/>
      <c r="V133" s="83"/>
    </row>
    <row r="134" spans="1:22" ht="6.95" customHeight="1" x14ac:dyDescent="0.25">
      <c r="A134" s="1"/>
      <c r="B134" s="7"/>
      <c r="C134" s="8"/>
      <c r="D134" s="9"/>
      <c r="E134" s="9"/>
      <c r="F134" s="9"/>
      <c r="G134" s="61"/>
      <c r="H134" s="7"/>
      <c r="I134" s="8"/>
      <c r="J134" s="9"/>
      <c r="K134" s="9"/>
      <c r="L134" s="9"/>
      <c r="M134" s="2"/>
      <c r="N134" s="1"/>
      <c r="U134" s="82"/>
      <c r="V134" s="83"/>
    </row>
    <row r="135" spans="1:22" ht="0.95" customHeight="1" x14ac:dyDescent="0.25">
      <c r="A135" s="1"/>
      <c r="B135" s="3"/>
      <c r="C135" s="4"/>
      <c r="D135" s="5"/>
      <c r="E135" s="5"/>
      <c r="F135" s="5"/>
      <c r="G135" s="92"/>
      <c r="H135" s="3"/>
      <c r="I135" s="4"/>
      <c r="J135" s="5"/>
      <c r="K135" s="91"/>
      <c r="L135" s="5"/>
      <c r="M135" s="2"/>
      <c r="N135" s="1"/>
      <c r="U135" s="82"/>
      <c r="V135" s="83"/>
    </row>
    <row r="136" spans="1:22" ht="21" customHeight="1" x14ac:dyDescent="0.25">
      <c r="A136" s="1"/>
      <c r="B136" s="161" t="s">
        <v>33</v>
      </c>
      <c r="C136" s="161"/>
      <c r="D136" s="10" t="s">
        <v>124</v>
      </c>
      <c r="E136" s="11"/>
      <c r="F136" s="11"/>
      <c r="G136" s="11"/>
      <c r="H136" s="139"/>
      <c r="I136" s="139"/>
      <c r="J136" s="11"/>
      <c r="K136" s="11"/>
      <c r="L136" s="11"/>
      <c r="M136" s="2"/>
      <c r="N136" s="1"/>
      <c r="U136" s="82"/>
      <c r="V136" s="83"/>
    </row>
    <row r="137" spans="1:22" ht="6.95" customHeight="1" x14ac:dyDescent="0.25">
      <c r="A137" s="1"/>
      <c r="B137" s="7"/>
      <c r="C137" s="8"/>
      <c r="D137" s="9"/>
      <c r="E137" s="9"/>
      <c r="F137" s="9"/>
      <c r="G137" s="61"/>
      <c r="H137" s="7"/>
      <c r="I137" s="8"/>
      <c r="J137" s="9"/>
      <c r="K137" s="9"/>
      <c r="L137" s="9"/>
      <c r="M137" s="2"/>
      <c r="N137" s="1"/>
      <c r="U137" s="82"/>
      <c r="V137" s="83"/>
    </row>
    <row r="138" spans="1:22" ht="0.95" customHeight="1" x14ac:dyDescent="0.25">
      <c r="A138" s="1"/>
      <c r="B138" s="3"/>
      <c r="C138" s="4"/>
      <c r="D138" s="5"/>
      <c r="E138" s="5"/>
      <c r="F138" s="5"/>
      <c r="G138" s="92"/>
      <c r="H138" s="3"/>
      <c r="I138" s="4"/>
      <c r="J138" s="5"/>
      <c r="K138" s="91"/>
      <c r="L138" s="5"/>
      <c r="M138" s="2"/>
      <c r="N138" s="1"/>
      <c r="U138" s="82">
        <f t="shared" si="5"/>
        <v>0</v>
      </c>
      <c r="V138" s="83" t="e">
        <f t="shared" si="4"/>
        <v>#DIV/0!</v>
      </c>
    </row>
    <row r="139" spans="1:22" ht="21" customHeight="1" x14ac:dyDescent="0.25">
      <c r="A139" s="1"/>
      <c r="B139" s="161" t="s">
        <v>125</v>
      </c>
      <c r="C139" s="161"/>
      <c r="D139" s="10" t="s">
        <v>126</v>
      </c>
      <c r="E139" s="11" t="s">
        <v>127</v>
      </c>
      <c r="F139" s="11" t="s">
        <v>128</v>
      </c>
      <c r="G139" s="11"/>
      <c r="H139" s="139" t="s">
        <v>129</v>
      </c>
      <c r="I139" s="139"/>
      <c r="J139" s="11" t="s">
        <v>130</v>
      </c>
      <c r="K139" s="11"/>
      <c r="L139" s="11" t="s">
        <v>131</v>
      </c>
      <c r="M139" s="2"/>
      <c r="N139" s="1"/>
      <c r="T139">
        <f>F139+H139</f>
        <v>172.63</v>
      </c>
      <c r="U139" s="82">
        <f t="shared" si="5"/>
        <v>4.0999999999999943</v>
      </c>
      <c r="V139" s="83">
        <f t="shared" si="4"/>
        <v>2.4328012816709159</v>
      </c>
    </row>
    <row r="140" spans="1:22" ht="6.95" customHeight="1" x14ac:dyDescent="0.25">
      <c r="A140" s="1"/>
      <c r="B140" s="7"/>
      <c r="C140" s="8"/>
      <c r="D140" s="9"/>
      <c r="E140" s="9"/>
      <c r="F140" s="9"/>
      <c r="G140" s="61"/>
      <c r="H140" s="7"/>
      <c r="I140" s="8"/>
      <c r="J140" s="100"/>
      <c r="K140" s="9"/>
      <c r="L140" s="9"/>
      <c r="M140" s="2"/>
      <c r="N140" s="1"/>
      <c r="U140" s="82"/>
      <c r="V140" s="83"/>
    </row>
    <row r="141" spans="1:22" ht="0.95" customHeight="1" x14ac:dyDescent="0.25">
      <c r="A141" s="1"/>
      <c r="B141" s="3"/>
      <c r="C141" s="4"/>
      <c r="D141" s="5"/>
      <c r="E141" s="5"/>
      <c r="F141" s="5"/>
      <c r="G141" s="92"/>
      <c r="H141" s="3"/>
      <c r="I141" s="4"/>
      <c r="J141" s="101"/>
      <c r="K141" s="91"/>
      <c r="L141" s="5"/>
      <c r="M141" s="2"/>
      <c r="N141" s="1"/>
      <c r="T141">
        <f>F141+H141</f>
        <v>0</v>
      </c>
      <c r="U141" s="82">
        <f t="shared" si="5"/>
        <v>0</v>
      </c>
      <c r="V141" s="83" t="e">
        <f t="shared" si="4"/>
        <v>#DIV/0!</v>
      </c>
    </row>
    <row r="142" spans="1:22" ht="21" customHeight="1" x14ac:dyDescent="0.25">
      <c r="A142" s="1"/>
      <c r="B142" s="161" t="s">
        <v>132</v>
      </c>
      <c r="C142" s="161"/>
      <c r="D142" s="10" t="s">
        <v>133</v>
      </c>
      <c r="E142" s="11" t="s">
        <v>134</v>
      </c>
      <c r="F142" s="11">
        <v>771.03</v>
      </c>
      <c r="G142" s="11"/>
      <c r="H142" s="139" t="s">
        <v>135</v>
      </c>
      <c r="I142" s="139"/>
      <c r="J142" s="11">
        <v>825.69</v>
      </c>
      <c r="K142" s="11"/>
      <c r="L142" s="11" t="s">
        <v>136</v>
      </c>
      <c r="M142" s="2"/>
      <c r="N142" s="1"/>
      <c r="T142">
        <f>F142+H142</f>
        <v>825.68999999999994</v>
      </c>
      <c r="U142" s="82">
        <f t="shared" si="5"/>
        <v>54.660000000000082</v>
      </c>
      <c r="V142" s="83">
        <f t="shared" si="4"/>
        <v>7.0892183183533826</v>
      </c>
    </row>
    <row r="143" spans="1:22" ht="6.95" customHeight="1" x14ac:dyDescent="0.25">
      <c r="A143" s="1"/>
      <c r="B143" s="7"/>
      <c r="C143" s="8"/>
      <c r="D143" s="9"/>
      <c r="E143" s="9"/>
      <c r="F143" s="9"/>
      <c r="G143" s="61"/>
      <c r="H143" s="7"/>
      <c r="I143" s="8"/>
      <c r="J143" s="100"/>
      <c r="K143" s="9"/>
      <c r="L143" s="9"/>
      <c r="M143" s="2"/>
      <c r="N143" s="1"/>
      <c r="U143" s="82"/>
      <c r="V143" s="83"/>
    </row>
    <row r="144" spans="1:22" ht="0.95" customHeight="1" x14ac:dyDescent="0.25">
      <c r="A144" s="1"/>
      <c r="B144" s="3"/>
      <c r="C144" s="4"/>
      <c r="D144" s="5"/>
      <c r="E144" s="5"/>
      <c r="F144" s="5"/>
      <c r="G144" s="92"/>
      <c r="H144" s="3"/>
      <c r="I144" s="4"/>
      <c r="J144" s="101"/>
      <c r="K144" s="91"/>
      <c r="L144" s="5"/>
      <c r="M144" s="2"/>
      <c r="N144" s="1"/>
      <c r="T144">
        <f>F144+H144</f>
        <v>0</v>
      </c>
      <c r="U144" s="82">
        <f t="shared" si="5"/>
        <v>0</v>
      </c>
      <c r="V144" s="83" t="e">
        <f t="shared" si="4"/>
        <v>#DIV/0!</v>
      </c>
    </row>
    <row r="145" spans="1:22" ht="21" customHeight="1" x14ac:dyDescent="0.25">
      <c r="A145" s="1"/>
      <c r="B145" s="161" t="s">
        <v>137</v>
      </c>
      <c r="C145" s="161"/>
      <c r="D145" s="10" t="s">
        <v>138</v>
      </c>
      <c r="E145" s="11" t="s">
        <v>139</v>
      </c>
      <c r="F145" s="11" t="s">
        <v>140</v>
      </c>
      <c r="G145" s="11"/>
      <c r="H145" s="139" t="s">
        <v>141</v>
      </c>
      <c r="I145" s="139"/>
      <c r="J145" s="11" t="s">
        <v>142</v>
      </c>
      <c r="K145" s="11"/>
      <c r="L145" s="11" t="s">
        <v>143</v>
      </c>
      <c r="M145" s="2"/>
      <c r="N145" s="1"/>
      <c r="T145">
        <f>F145+H145</f>
        <v>208.36</v>
      </c>
      <c r="U145" s="82">
        <f t="shared" si="5"/>
        <v>13.710000000000008</v>
      </c>
      <c r="V145" s="83">
        <f t="shared" si="4"/>
        <v>7.0434112509632723</v>
      </c>
    </row>
    <row r="146" spans="1:22" ht="6.95" customHeight="1" x14ac:dyDescent="0.25">
      <c r="A146" s="1"/>
      <c r="B146" s="7"/>
      <c r="C146" s="8"/>
      <c r="D146" s="9"/>
      <c r="E146" s="9"/>
      <c r="F146" s="9"/>
      <c r="G146" s="61"/>
      <c r="H146" s="7"/>
      <c r="I146" s="8"/>
      <c r="J146" s="100"/>
      <c r="K146" s="9"/>
      <c r="L146" s="9"/>
      <c r="M146" s="2"/>
      <c r="N146" s="1"/>
      <c r="U146" s="82"/>
      <c r="V146" s="83"/>
    </row>
    <row r="147" spans="1:22" ht="0.95" customHeight="1" x14ac:dyDescent="0.25">
      <c r="A147" s="1"/>
      <c r="B147" s="3"/>
      <c r="C147" s="4"/>
      <c r="D147" s="5"/>
      <c r="E147" s="5"/>
      <c r="F147" s="5"/>
      <c r="G147" s="92"/>
      <c r="H147" s="3"/>
      <c r="I147" s="4"/>
      <c r="J147" s="101"/>
      <c r="K147" s="91"/>
      <c r="L147" s="5"/>
      <c r="M147" s="2"/>
      <c r="N147" s="1"/>
      <c r="T147">
        <f>F147+H147</f>
        <v>0</v>
      </c>
      <c r="U147" s="82">
        <f t="shared" si="5"/>
        <v>0</v>
      </c>
      <c r="V147" s="83" t="e">
        <f t="shared" si="4"/>
        <v>#DIV/0!</v>
      </c>
    </row>
    <row r="148" spans="1:22" ht="21" customHeight="1" x14ac:dyDescent="0.25">
      <c r="A148" s="30"/>
      <c r="B148" s="177" t="s">
        <v>144</v>
      </c>
      <c r="C148" s="177"/>
      <c r="D148" s="32" t="s">
        <v>145</v>
      </c>
      <c r="E148" s="33" t="s">
        <v>146</v>
      </c>
      <c r="F148" s="33">
        <v>56.67</v>
      </c>
      <c r="G148" s="33"/>
      <c r="H148" s="144" t="s">
        <v>147</v>
      </c>
      <c r="I148" s="144"/>
      <c r="J148" s="110">
        <v>69.3</v>
      </c>
      <c r="K148" s="33"/>
      <c r="L148" s="33">
        <v>22.29</v>
      </c>
      <c r="M148" s="34"/>
      <c r="N148" s="30"/>
      <c r="T148" s="83">
        <f>F148+H148</f>
        <v>69.3</v>
      </c>
      <c r="U148" s="82">
        <f t="shared" si="5"/>
        <v>12.629999999999995</v>
      </c>
      <c r="V148" s="83">
        <f t="shared" si="4"/>
        <v>22.286924298570661</v>
      </c>
    </row>
    <row r="149" spans="1:22" ht="3.75" customHeight="1" x14ac:dyDescent="0.25">
      <c r="A149" s="1"/>
      <c r="B149" s="7"/>
      <c r="C149" s="8"/>
      <c r="D149" s="178" t="s">
        <v>437</v>
      </c>
      <c r="E149" s="179"/>
      <c r="F149" s="179"/>
      <c r="G149" s="179"/>
      <c r="H149" s="179"/>
      <c r="I149" s="179"/>
      <c r="J149" s="179"/>
      <c r="K149" s="9"/>
      <c r="L149" s="9"/>
      <c r="M149" s="2"/>
      <c r="N149" s="1"/>
      <c r="T149" s="83"/>
      <c r="U149" s="82"/>
    </row>
    <row r="150" spans="1:22" ht="0.95" hidden="1" customHeight="1" x14ac:dyDescent="0.25">
      <c r="A150" s="1"/>
      <c r="B150" s="2"/>
      <c r="C150" s="8"/>
      <c r="D150" s="180"/>
      <c r="E150" s="180"/>
      <c r="F150" s="180"/>
      <c r="G150" s="180"/>
      <c r="H150" s="180"/>
      <c r="I150" s="180"/>
      <c r="J150" s="180"/>
      <c r="K150" s="2"/>
      <c r="L150" s="2"/>
      <c r="M150" s="2"/>
      <c r="N150" s="1"/>
      <c r="T150" s="83"/>
    </row>
    <row r="151" spans="1:22" ht="9.75" customHeight="1" x14ac:dyDescent="0.25">
      <c r="A151" s="1"/>
      <c r="B151" s="2"/>
      <c r="C151" s="107" t="s">
        <v>404</v>
      </c>
      <c r="D151" s="180"/>
      <c r="E151" s="180"/>
      <c r="F151" s="180"/>
      <c r="G151" s="180"/>
      <c r="H151" s="180"/>
      <c r="I151" s="180"/>
      <c r="J151" s="180"/>
      <c r="K151" s="2"/>
      <c r="L151" s="2"/>
      <c r="M151" s="2"/>
      <c r="N151" s="1"/>
      <c r="T151" s="83"/>
    </row>
    <row r="152" spans="1:22" ht="15" customHeight="1" x14ac:dyDescent="0.25">
      <c r="A152" s="1"/>
      <c r="B152" s="1"/>
      <c r="C152" s="108" t="s">
        <v>405</v>
      </c>
      <c r="D152" s="181" t="s">
        <v>425</v>
      </c>
      <c r="E152" s="181"/>
      <c r="F152" s="181"/>
      <c r="G152" s="181"/>
      <c r="H152" s="181"/>
      <c r="I152" s="181"/>
      <c r="J152" s="181"/>
      <c r="K152" s="19"/>
      <c r="L152" s="19"/>
      <c r="M152" s="19"/>
      <c r="N152" s="19"/>
      <c r="O152" s="19"/>
      <c r="P152" s="19"/>
      <c r="Q152" s="19"/>
      <c r="R152" s="19"/>
      <c r="S152" s="19"/>
      <c r="T152" s="83"/>
    </row>
    <row r="153" spans="1:22" ht="32.1" customHeight="1" x14ac:dyDescent="0.25">
      <c r="A153" s="1"/>
      <c r="B153" s="1"/>
      <c r="D153" s="19" t="s">
        <v>419</v>
      </c>
      <c r="E153" s="19"/>
      <c r="F153" s="19"/>
      <c r="G153" s="19"/>
      <c r="H153" s="106"/>
      <c r="I153" s="106"/>
      <c r="J153" s="106"/>
      <c r="K153" s="106"/>
      <c r="L153" s="106"/>
      <c r="M153" s="106"/>
      <c r="N153" s="106"/>
      <c r="T153" s="83"/>
    </row>
    <row r="154" spans="1:22" ht="15" customHeight="1" x14ac:dyDescent="0.25">
      <c r="A154" s="1"/>
      <c r="B154" s="157" t="s">
        <v>148</v>
      </c>
      <c r="C154" s="157"/>
      <c r="D154" s="157"/>
      <c r="E154" s="157"/>
      <c r="F154" s="157"/>
      <c r="G154" s="157"/>
      <c r="H154" s="157"/>
      <c r="I154" s="157"/>
      <c r="J154" s="157"/>
      <c r="K154" s="157"/>
      <c r="L154" s="157"/>
      <c r="M154" s="1"/>
      <c r="N154" s="1"/>
      <c r="T154" s="83"/>
    </row>
    <row r="155" spans="1:22" ht="3" customHeight="1" thickBot="1" x14ac:dyDescent="0.3">
      <c r="A155" s="1"/>
      <c r="B155" s="2"/>
      <c r="C155" s="1"/>
      <c r="D155" s="1"/>
      <c r="E155" s="1"/>
      <c r="F155" s="1"/>
      <c r="G155" s="1"/>
      <c r="H155" s="1"/>
      <c r="I155" s="1"/>
      <c r="J155" s="1"/>
      <c r="K155" s="1"/>
      <c r="L155" s="2"/>
      <c r="M155" s="1"/>
      <c r="N155" s="1"/>
      <c r="T155" s="83"/>
    </row>
    <row r="156" spans="1:22" ht="18" customHeight="1" thickBot="1" x14ac:dyDescent="0.3">
      <c r="A156" s="1"/>
      <c r="B156" s="156" t="s">
        <v>1</v>
      </c>
      <c r="C156" s="156"/>
      <c r="D156" s="156"/>
      <c r="E156" s="156"/>
      <c r="F156" s="156"/>
      <c r="G156" s="156"/>
      <c r="H156" s="156"/>
      <c r="I156" s="155" t="s">
        <v>55</v>
      </c>
      <c r="J156" s="155"/>
      <c r="K156" s="155"/>
      <c r="L156" s="155"/>
      <c r="M156" s="1"/>
      <c r="N156" s="1"/>
      <c r="T156" s="83"/>
    </row>
    <row r="157" spans="1:22" ht="0.95" customHeight="1" x14ac:dyDescent="0.25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1"/>
      <c r="N157" s="1"/>
      <c r="T157" s="83"/>
    </row>
    <row r="158" spans="1:22" ht="2.1" customHeight="1" x14ac:dyDescent="0.25">
      <c r="A158" s="1"/>
      <c r="B158" s="3"/>
      <c r="C158" s="4"/>
      <c r="D158" s="5"/>
      <c r="E158" s="5"/>
      <c r="F158" s="5"/>
      <c r="G158" s="92"/>
      <c r="H158" s="3"/>
      <c r="I158" s="4"/>
      <c r="J158" s="5"/>
      <c r="K158" s="91"/>
      <c r="L158" s="5"/>
      <c r="M158" s="2"/>
      <c r="N158" s="1"/>
      <c r="T158" s="83"/>
    </row>
    <row r="159" spans="1:22" ht="48" customHeight="1" thickBot="1" x14ac:dyDescent="0.3">
      <c r="A159" s="1"/>
      <c r="B159" s="150" t="s">
        <v>2</v>
      </c>
      <c r="C159" s="150"/>
      <c r="D159" s="6" t="s">
        <v>3</v>
      </c>
      <c r="E159" s="6" t="s">
        <v>4</v>
      </c>
      <c r="F159" s="6" t="s">
        <v>5</v>
      </c>
      <c r="G159" s="6"/>
      <c r="H159" s="150" t="s">
        <v>6</v>
      </c>
      <c r="I159" s="150"/>
      <c r="J159" s="6" t="s">
        <v>7</v>
      </c>
      <c r="K159" s="6"/>
      <c r="L159" s="6" t="s">
        <v>8</v>
      </c>
      <c r="M159" s="2"/>
      <c r="N159" s="1"/>
      <c r="T159" s="83"/>
    </row>
    <row r="160" spans="1:22" ht="14.1" customHeight="1" x14ac:dyDescent="0.25">
      <c r="A160" s="1"/>
      <c r="B160" s="7"/>
      <c r="C160" s="8"/>
      <c r="D160" s="9"/>
      <c r="E160" s="9"/>
      <c r="F160" s="9"/>
      <c r="G160" s="9"/>
      <c r="H160" s="151" t="s">
        <v>9</v>
      </c>
      <c r="I160" s="151"/>
      <c r="J160" s="9"/>
      <c r="K160" s="9"/>
      <c r="L160" s="9"/>
      <c r="M160" s="2"/>
      <c r="N160" s="1"/>
      <c r="T160" s="83"/>
    </row>
    <row r="161" spans="1:22" ht="47.1" customHeight="1" x14ac:dyDescent="0.25">
      <c r="A161" s="1"/>
      <c r="B161" s="169" t="s">
        <v>149</v>
      </c>
      <c r="C161" s="169"/>
      <c r="D161" s="16" t="s">
        <v>150</v>
      </c>
      <c r="E161" s="17" t="s">
        <v>104</v>
      </c>
      <c r="F161" s="17" t="s">
        <v>104</v>
      </c>
      <c r="G161" s="17"/>
      <c r="H161" s="152" t="s">
        <v>104</v>
      </c>
      <c r="I161" s="152"/>
      <c r="J161" s="17" t="s">
        <v>104</v>
      </c>
      <c r="K161" s="17"/>
      <c r="L161" s="17" t="s">
        <v>104</v>
      </c>
      <c r="M161" s="2"/>
      <c r="N161" s="1"/>
      <c r="T161" s="83"/>
    </row>
    <row r="162" spans="1:22" ht="0.95" customHeight="1" x14ac:dyDescent="0.25">
      <c r="A162" s="1"/>
      <c r="B162" s="13"/>
      <c r="C162" s="14"/>
      <c r="D162" s="15"/>
      <c r="E162" s="15"/>
      <c r="F162" s="15"/>
      <c r="G162" s="93"/>
      <c r="H162" s="13"/>
      <c r="I162" s="14"/>
      <c r="J162" s="15"/>
      <c r="K162" s="15"/>
      <c r="L162" s="15"/>
      <c r="M162" s="2"/>
      <c r="N162" s="1"/>
      <c r="T162" s="83">
        <f t="shared" ref="T162:T183" si="6">F162+H162</f>
        <v>0</v>
      </c>
    </row>
    <row r="163" spans="1:22" ht="21" customHeight="1" x14ac:dyDescent="0.25">
      <c r="A163" s="1"/>
      <c r="B163" s="161" t="s">
        <v>151</v>
      </c>
      <c r="C163" s="161"/>
      <c r="D163" s="10" t="s">
        <v>152</v>
      </c>
      <c r="E163" s="11" t="s">
        <v>153</v>
      </c>
      <c r="F163" s="85">
        <v>3175.99</v>
      </c>
      <c r="G163" s="29"/>
      <c r="H163" s="139" t="s">
        <v>154</v>
      </c>
      <c r="I163" s="139"/>
      <c r="J163" s="28">
        <v>3420.45</v>
      </c>
      <c r="K163" s="11"/>
      <c r="L163" s="11" t="s">
        <v>155</v>
      </c>
      <c r="M163" s="2"/>
      <c r="N163" s="1"/>
      <c r="T163" s="83">
        <f t="shared" si="6"/>
        <v>3420.45</v>
      </c>
      <c r="U163" s="82">
        <f t="shared" ref="U163:U196" si="7">J163-F163</f>
        <v>244.46000000000004</v>
      </c>
      <c r="V163" s="83">
        <f t="shared" ref="V163:V196" si="8">U163/F163*100</f>
        <v>7.6971275098473253</v>
      </c>
    </row>
    <row r="164" spans="1:22" ht="0.95" customHeight="1" x14ac:dyDescent="0.25">
      <c r="A164" s="1"/>
      <c r="B164" s="7"/>
      <c r="C164" s="8"/>
      <c r="D164" s="9"/>
      <c r="E164" s="9"/>
      <c r="F164" s="9"/>
      <c r="G164" s="61"/>
      <c r="H164" s="7"/>
      <c r="I164" s="8"/>
      <c r="J164" s="100"/>
      <c r="K164" s="9"/>
      <c r="L164" s="9"/>
      <c r="M164" s="2"/>
      <c r="N164" s="1"/>
      <c r="T164" s="83">
        <f t="shared" si="6"/>
        <v>0</v>
      </c>
      <c r="U164" s="82">
        <f t="shared" si="7"/>
        <v>0</v>
      </c>
      <c r="V164" s="83" t="e">
        <f t="shared" si="8"/>
        <v>#DIV/0!</v>
      </c>
    </row>
    <row r="165" spans="1:22" ht="0.95" customHeight="1" x14ac:dyDescent="0.25">
      <c r="A165" s="1"/>
      <c r="B165" s="3"/>
      <c r="C165" s="4"/>
      <c r="D165" s="5"/>
      <c r="E165" s="5"/>
      <c r="F165" s="5"/>
      <c r="G165" s="92"/>
      <c r="H165" s="3"/>
      <c r="I165" s="4"/>
      <c r="J165" s="101"/>
      <c r="K165" s="91"/>
      <c r="L165" s="5"/>
      <c r="M165" s="2"/>
      <c r="N165" s="1"/>
      <c r="T165" s="83">
        <f t="shared" si="6"/>
        <v>0</v>
      </c>
      <c r="U165" s="82">
        <f t="shared" si="7"/>
        <v>0</v>
      </c>
      <c r="V165" s="83" t="e">
        <f t="shared" si="8"/>
        <v>#DIV/0!</v>
      </c>
    </row>
    <row r="166" spans="1:22" ht="21" customHeight="1" x14ac:dyDescent="0.25">
      <c r="A166" s="1"/>
      <c r="B166" s="161" t="s">
        <v>156</v>
      </c>
      <c r="C166" s="161"/>
      <c r="D166" s="10" t="s">
        <v>157</v>
      </c>
      <c r="E166" s="11" t="s">
        <v>158</v>
      </c>
      <c r="F166" s="11" t="s">
        <v>159</v>
      </c>
      <c r="G166" s="11"/>
      <c r="H166" s="139" t="s">
        <v>160</v>
      </c>
      <c r="I166" s="139"/>
      <c r="J166" s="11" t="s">
        <v>161</v>
      </c>
      <c r="K166" s="11"/>
      <c r="L166" s="11" t="s">
        <v>162</v>
      </c>
      <c r="M166" s="2"/>
      <c r="N166" s="1"/>
      <c r="T166" s="83">
        <f t="shared" si="6"/>
        <v>919.53000000000009</v>
      </c>
      <c r="U166" s="82">
        <f t="shared" si="7"/>
        <v>67.579999999999927</v>
      </c>
      <c r="V166" s="83">
        <f t="shared" si="8"/>
        <v>7.9323903984975557</v>
      </c>
    </row>
    <row r="167" spans="1:22" ht="6.95" customHeight="1" x14ac:dyDescent="0.25">
      <c r="A167" s="1"/>
      <c r="B167" s="7"/>
      <c r="C167" s="8"/>
      <c r="D167" s="9"/>
      <c r="E167" s="9"/>
      <c r="F167" s="9"/>
      <c r="G167" s="61"/>
      <c r="H167" s="7"/>
      <c r="I167" s="8"/>
      <c r="J167" s="100"/>
      <c r="K167" s="9"/>
      <c r="L167" s="9"/>
      <c r="M167" s="2"/>
      <c r="N167" s="1"/>
      <c r="T167" s="83"/>
      <c r="U167" s="82"/>
      <c r="V167" s="83"/>
    </row>
    <row r="168" spans="1:22" ht="0.95" customHeight="1" x14ac:dyDescent="0.25">
      <c r="A168" s="1"/>
      <c r="B168" s="3"/>
      <c r="C168" s="4"/>
      <c r="D168" s="5"/>
      <c r="E168" s="5"/>
      <c r="F168" s="5"/>
      <c r="G168" s="92"/>
      <c r="H168" s="3"/>
      <c r="I168" s="4"/>
      <c r="J168" s="101"/>
      <c r="K168" s="91"/>
      <c r="L168" s="5"/>
      <c r="M168" s="2"/>
      <c r="N168" s="1"/>
      <c r="T168" s="83">
        <f t="shared" si="6"/>
        <v>0</v>
      </c>
      <c r="U168" s="82">
        <f t="shared" si="7"/>
        <v>0</v>
      </c>
      <c r="V168" s="83" t="e">
        <f t="shared" si="8"/>
        <v>#DIV/0!</v>
      </c>
    </row>
    <row r="169" spans="1:22" ht="21" customHeight="1" x14ac:dyDescent="0.25">
      <c r="A169" s="1"/>
      <c r="B169" s="161" t="s">
        <v>163</v>
      </c>
      <c r="C169" s="161"/>
      <c r="D169" s="10" t="s">
        <v>164</v>
      </c>
      <c r="E169" s="11"/>
      <c r="F169" s="11" t="s">
        <v>165</v>
      </c>
      <c r="G169" s="11"/>
      <c r="H169" s="139"/>
      <c r="I169" s="139"/>
      <c r="J169" s="11" t="s">
        <v>165</v>
      </c>
      <c r="K169" s="11"/>
      <c r="L169" s="11"/>
      <c r="M169" s="2"/>
      <c r="N169" s="1"/>
      <c r="T169" s="83">
        <f t="shared" si="6"/>
        <v>5.57</v>
      </c>
      <c r="U169" s="82">
        <f t="shared" si="7"/>
        <v>0</v>
      </c>
      <c r="V169" s="83">
        <f t="shared" si="8"/>
        <v>0</v>
      </c>
    </row>
    <row r="170" spans="1:22" ht="6.95" customHeight="1" x14ac:dyDescent="0.25">
      <c r="A170" s="1"/>
      <c r="B170" s="7"/>
      <c r="C170" s="8"/>
      <c r="D170" s="9"/>
      <c r="E170" s="9"/>
      <c r="F170" s="9"/>
      <c r="G170" s="61"/>
      <c r="H170" s="7"/>
      <c r="I170" s="8"/>
      <c r="J170" s="100"/>
      <c r="K170" s="9"/>
      <c r="L170" s="9"/>
      <c r="M170" s="2"/>
      <c r="N170" s="1"/>
      <c r="T170" s="83"/>
      <c r="U170" s="82"/>
      <c r="V170" s="83"/>
    </row>
    <row r="171" spans="1:22" ht="0.95" customHeight="1" x14ac:dyDescent="0.25">
      <c r="A171" s="1"/>
      <c r="B171" s="3"/>
      <c r="C171" s="4"/>
      <c r="D171" s="5"/>
      <c r="E171" s="5"/>
      <c r="F171" s="5"/>
      <c r="G171" s="92"/>
      <c r="H171" s="3"/>
      <c r="I171" s="4"/>
      <c r="J171" s="101"/>
      <c r="K171" s="91"/>
      <c r="L171" s="5"/>
      <c r="M171" s="2"/>
      <c r="N171" s="1"/>
      <c r="T171" s="83">
        <f t="shared" si="6"/>
        <v>0</v>
      </c>
      <c r="U171" s="82">
        <f t="shared" si="7"/>
        <v>0</v>
      </c>
      <c r="V171" s="83" t="e">
        <f t="shared" si="8"/>
        <v>#DIV/0!</v>
      </c>
    </row>
    <row r="172" spans="1:22" ht="21" customHeight="1" x14ac:dyDescent="0.25">
      <c r="A172" s="1"/>
      <c r="B172" s="161" t="s">
        <v>166</v>
      </c>
      <c r="C172" s="161"/>
      <c r="D172" s="10" t="s">
        <v>167</v>
      </c>
      <c r="E172" s="11" t="s">
        <v>168</v>
      </c>
      <c r="F172" s="11">
        <v>726.26</v>
      </c>
      <c r="G172" s="11"/>
      <c r="H172" s="176">
        <v>1.89</v>
      </c>
      <c r="I172" s="176"/>
      <c r="J172" s="128">
        <v>727.93</v>
      </c>
      <c r="K172" s="89" t="s">
        <v>406</v>
      </c>
      <c r="L172" s="11" t="s">
        <v>169</v>
      </c>
      <c r="M172" s="2"/>
      <c r="N172" s="1"/>
      <c r="T172" s="83">
        <f>F172+H172-0.22</f>
        <v>727.93</v>
      </c>
      <c r="U172" s="82">
        <f t="shared" si="7"/>
        <v>1.6699999999999591</v>
      </c>
      <c r="V172" s="83">
        <f t="shared" si="8"/>
        <v>0.22994519868916904</v>
      </c>
    </row>
    <row r="173" spans="1:22" ht="6.95" customHeight="1" x14ac:dyDescent="0.25">
      <c r="A173" s="1"/>
      <c r="B173" s="7"/>
      <c r="C173" s="8"/>
      <c r="D173" s="9"/>
      <c r="E173" s="9"/>
      <c r="F173" s="9"/>
      <c r="G173" s="61"/>
      <c r="H173" s="7"/>
      <c r="I173" s="8"/>
      <c r="J173" s="100"/>
      <c r="K173" s="9"/>
      <c r="L173" s="9"/>
      <c r="M173" s="2"/>
      <c r="N173" s="1"/>
      <c r="T173" s="83"/>
      <c r="U173" s="82"/>
      <c r="V173" s="83"/>
    </row>
    <row r="174" spans="1:22" ht="0.95" customHeight="1" x14ac:dyDescent="0.25">
      <c r="A174" s="1"/>
      <c r="B174" s="3"/>
      <c r="C174" s="4"/>
      <c r="D174" s="5"/>
      <c r="E174" s="5"/>
      <c r="F174" s="5"/>
      <c r="G174" s="92"/>
      <c r="H174" s="3"/>
      <c r="I174" s="4"/>
      <c r="J174" s="101"/>
      <c r="K174" s="91"/>
      <c r="L174" s="5"/>
      <c r="M174" s="2"/>
      <c r="N174" s="1"/>
      <c r="T174" s="83">
        <f t="shared" si="6"/>
        <v>0</v>
      </c>
      <c r="U174" s="82">
        <f t="shared" si="7"/>
        <v>0</v>
      </c>
      <c r="V174" s="83" t="e">
        <f t="shared" si="8"/>
        <v>#DIV/0!</v>
      </c>
    </row>
    <row r="175" spans="1:22" ht="21" customHeight="1" x14ac:dyDescent="0.25">
      <c r="A175" s="1"/>
      <c r="B175" s="161" t="s">
        <v>170</v>
      </c>
      <c r="C175" s="161"/>
      <c r="D175" s="10" t="s">
        <v>171</v>
      </c>
      <c r="E175" s="11"/>
      <c r="F175" s="11" t="s">
        <v>172</v>
      </c>
      <c r="G175" s="11"/>
      <c r="H175" s="139"/>
      <c r="I175" s="139"/>
      <c r="J175" s="11" t="s">
        <v>172</v>
      </c>
      <c r="K175" s="11"/>
      <c r="L175" s="11"/>
      <c r="M175" s="2"/>
      <c r="N175" s="1"/>
      <c r="T175" s="83">
        <f t="shared" si="6"/>
        <v>8.64</v>
      </c>
      <c r="U175" s="82">
        <f t="shared" si="7"/>
        <v>0</v>
      </c>
      <c r="V175" s="83">
        <f t="shared" si="8"/>
        <v>0</v>
      </c>
    </row>
    <row r="176" spans="1:22" ht="6.95" customHeight="1" x14ac:dyDescent="0.25">
      <c r="A176" s="1"/>
      <c r="B176" s="7"/>
      <c r="C176" s="8"/>
      <c r="D176" s="9"/>
      <c r="E176" s="9"/>
      <c r="F176" s="9"/>
      <c r="G176" s="61"/>
      <c r="H176" s="7"/>
      <c r="I176" s="8"/>
      <c r="J176" s="100"/>
      <c r="K176" s="9"/>
      <c r="L176" s="9"/>
      <c r="M176" s="2"/>
      <c r="N176" s="1"/>
      <c r="T176" s="83"/>
      <c r="U176" s="82"/>
      <c r="V176" s="83"/>
    </row>
    <row r="177" spans="1:22" ht="0.95" customHeight="1" x14ac:dyDescent="0.25">
      <c r="A177" s="1"/>
      <c r="B177" s="3"/>
      <c r="C177" s="4"/>
      <c r="D177" s="5"/>
      <c r="E177" s="5"/>
      <c r="F177" s="5"/>
      <c r="G177" s="92"/>
      <c r="H177" s="3"/>
      <c r="I177" s="4"/>
      <c r="J177" s="101"/>
      <c r="K177" s="91"/>
      <c r="L177" s="5"/>
      <c r="M177" s="2"/>
      <c r="N177" s="1"/>
      <c r="T177" s="83">
        <f t="shared" si="6"/>
        <v>0</v>
      </c>
      <c r="U177" s="82">
        <f t="shared" si="7"/>
        <v>0</v>
      </c>
      <c r="V177" s="83" t="e">
        <f t="shared" si="8"/>
        <v>#DIV/0!</v>
      </c>
    </row>
    <row r="178" spans="1:22" ht="21" customHeight="1" x14ac:dyDescent="0.25">
      <c r="A178" s="1"/>
      <c r="B178" s="161" t="s">
        <v>173</v>
      </c>
      <c r="C178" s="161"/>
      <c r="D178" s="10" t="s">
        <v>174</v>
      </c>
      <c r="E178" s="57">
        <v>225.48</v>
      </c>
      <c r="F178" s="85">
        <v>1239.1600000000001</v>
      </c>
      <c r="G178" s="29"/>
      <c r="H178" s="139" t="s">
        <v>175</v>
      </c>
      <c r="I178" s="139"/>
      <c r="J178" s="28">
        <v>1206.3599999999999</v>
      </c>
      <c r="K178" s="89" t="s">
        <v>407</v>
      </c>
      <c r="L178" s="36" t="s">
        <v>409</v>
      </c>
      <c r="M178" s="2"/>
      <c r="N178" s="1"/>
      <c r="T178" s="83">
        <f>F178+H178-40.15</f>
        <v>1206.3599999999999</v>
      </c>
      <c r="U178" s="82">
        <f>J178-F178</f>
        <v>-32.800000000000182</v>
      </c>
      <c r="V178" s="83">
        <f t="shared" si="8"/>
        <v>-2.6469543884567108</v>
      </c>
    </row>
    <row r="179" spans="1:22" ht="6.95" customHeight="1" x14ac:dyDescent="0.25">
      <c r="A179" s="1"/>
      <c r="B179" s="7"/>
      <c r="C179" s="8"/>
      <c r="D179" s="9"/>
      <c r="E179" s="9"/>
      <c r="F179" s="9"/>
      <c r="G179" s="61"/>
      <c r="H179" s="7"/>
      <c r="I179" s="8"/>
      <c r="J179" s="100"/>
      <c r="K179" s="9"/>
      <c r="L179" s="9"/>
      <c r="M179" s="2"/>
      <c r="N179" s="1"/>
      <c r="T179" s="83"/>
      <c r="U179" s="82"/>
      <c r="V179" s="83"/>
    </row>
    <row r="180" spans="1:22" ht="0.95" customHeight="1" x14ac:dyDescent="0.25">
      <c r="A180" s="1"/>
      <c r="B180" s="3"/>
      <c r="C180" s="4"/>
      <c r="D180" s="5"/>
      <c r="E180" s="5"/>
      <c r="F180" s="5"/>
      <c r="G180" s="92"/>
      <c r="H180" s="3"/>
      <c r="I180" s="4"/>
      <c r="J180" s="101"/>
      <c r="K180" s="91"/>
      <c r="L180" s="5"/>
      <c r="M180" s="2"/>
      <c r="N180" s="1"/>
      <c r="T180" s="83">
        <f t="shared" si="6"/>
        <v>0</v>
      </c>
      <c r="U180" s="82">
        <f t="shared" si="7"/>
        <v>0</v>
      </c>
      <c r="V180" s="83" t="e">
        <f t="shared" si="8"/>
        <v>#DIV/0!</v>
      </c>
    </row>
    <row r="181" spans="1:22" ht="21" customHeight="1" x14ac:dyDescent="0.25">
      <c r="A181" s="1"/>
      <c r="B181" s="161" t="s">
        <v>176</v>
      </c>
      <c r="C181" s="161"/>
      <c r="D181" s="10" t="s">
        <v>177</v>
      </c>
      <c r="E181" s="11" t="s">
        <v>178</v>
      </c>
      <c r="F181" s="11" t="s">
        <v>179</v>
      </c>
      <c r="G181" s="11"/>
      <c r="H181" s="139" t="s">
        <v>180</v>
      </c>
      <c r="I181" s="139"/>
      <c r="J181" s="11" t="s">
        <v>181</v>
      </c>
      <c r="K181" s="11"/>
      <c r="L181" s="11" t="s">
        <v>182</v>
      </c>
      <c r="M181" s="2"/>
      <c r="N181" s="1"/>
      <c r="T181" s="83">
        <f t="shared" si="6"/>
        <v>193.66</v>
      </c>
      <c r="U181" s="82">
        <f t="shared" si="7"/>
        <v>34.02000000000001</v>
      </c>
      <c r="V181" s="83">
        <f t="shared" si="8"/>
        <v>21.310448509145587</v>
      </c>
    </row>
    <row r="182" spans="1:22" ht="6.95" customHeight="1" thickBot="1" x14ac:dyDescent="0.3">
      <c r="A182" s="1"/>
      <c r="B182" s="7"/>
      <c r="C182" s="8"/>
      <c r="D182" s="9"/>
      <c r="E182" s="9"/>
      <c r="F182" s="9"/>
      <c r="G182" s="61"/>
      <c r="H182" s="7"/>
      <c r="I182" s="8"/>
      <c r="J182" s="100"/>
      <c r="K182" s="9"/>
      <c r="L182" s="9"/>
      <c r="M182" s="2"/>
      <c r="N182" s="1"/>
      <c r="T182" s="83"/>
      <c r="U182" s="82"/>
      <c r="V182" s="83"/>
    </row>
    <row r="183" spans="1:22" ht="0.95" customHeight="1" x14ac:dyDescent="0.25">
      <c r="A183" s="1"/>
      <c r="B183" s="3"/>
      <c r="C183" s="4"/>
      <c r="D183" s="5"/>
      <c r="E183" s="12"/>
      <c r="F183" s="12"/>
      <c r="G183" s="12"/>
      <c r="H183" s="138"/>
      <c r="I183" s="138"/>
      <c r="J183" s="102"/>
      <c r="K183" s="12"/>
      <c r="L183" s="12"/>
      <c r="M183" s="2"/>
      <c r="N183" s="1"/>
      <c r="T183" s="83">
        <f t="shared" si="6"/>
        <v>0</v>
      </c>
      <c r="U183" s="82">
        <f t="shared" si="7"/>
        <v>0</v>
      </c>
      <c r="V183" s="83" t="e">
        <f t="shared" si="8"/>
        <v>#DIV/0!</v>
      </c>
    </row>
    <row r="184" spans="1:22" ht="21" customHeight="1" thickBot="1" x14ac:dyDescent="0.3">
      <c r="A184" s="1"/>
      <c r="B184" s="161"/>
      <c r="C184" s="161"/>
      <c r="D184" s="10" t="s">
        <v>183</v>
      </c>
      <c r="E184" s="11">
        <v>828.33</v>
      </c>
      <c r="F184" s="11" t="s">
        <v>184</v>
      </c>
      <c r="G184" s="11"/>
      <c r="H184" s="175">
        <f>H139+H142+H145+H148+H163+H166+H172+H178+H181</f>
        <v>440.4</v>
      </c>
      <c r="I184" s="175"/>
      <c r="J184" s="27">
        <f>J139+J142+J145+J148+J163+J166+J169+J172+J175+J178+J181</f>
        <v>7758.12</v>
      </c>
      <c r="K184" s="87" t="s">
        <v>408</v>
      </c>
      <c r="L184" s="11">
        <v>5.44</v>
      </c>
      <c r="M184" s="2"/>
      <c r="N184" s="1"/>
      <c r="T184" s="83">
        <f>F184+H184-0.22-40.15</f>
        <v>7758.12</v>
      </c>
      <c r="U184" s="82">
        <f t="shared" si="7"/>
        <v>400.02999999999975</v>
      </c>
      <c r="V184" s="83">
        <f t="shared" si="8"/>
        <v>5.4366010744636144</v>
      </c>
    </row>
    <row r="185" spans="1:22" ht="0.95" customHeight="1" x14ac:dyDescent="0.25">
      <c r="A185" s="1"/>
      <c r="B185" s="13"/>
      <c r="C185" s="14"/>
      <c r="D185" s="15"/>
      <c r="E185" s="12"/>
      <c r="F185" s="12"/>
      <c r="G185" s="12"/>
      <c r="H185" s="138"/>
      <c r="I185" s="138"/>
      <c r="J185" s="12"/>
      <c r="K185" s="12"/>
      <c r="L185" s="12"/>
      <c r="M185" s="2"/>
      <c r="N185" s="1"/>
      <c r="T185" s="83">
        <f t="shared" ref="T185:T190" si="9">F185+H185-0.22-40.15</f>
        <v>-40.369999999999997</v>
      </c>
      <c r="U185" s="82">
        <f t="shared" si="7"/>
        <v>0</v>
      </c>
      <c r="V185" s="83" t="e">
        <f t="shared" si="8"/>
        <v>#DIV/0!</v>
      </c>
    </row>
    <row r="186" spans="1:22" ht="6" customHeight="1" x14ac:dyDescent="0.25">
      <c r="A186" s="1"/>
      <c r="B186" s="7"/>
      <c r="C186" s="8"/>
      <c r="D186" s="9"/>
      <c r="E186" s="9"/>
      <c r="F186" s="9"/>
      <c r="G186" s="61"/>
      <c r="H186" s="7"/>
      <c r="I186" s="8"/>
      <c r="J186" s="9"/>
      <c r="K186" s="9"/>
      <c r="L186" s="9"/>
      <c r="M186" s="2"/>
      <c r="N186" s="1"/>
      <c r="T186" s="83"/>
      <c r="U186" s="82"/>
      <c r="V186" s="83"/>
    </row>
    <row r="187" spans="1:22" ht="0.95" customHeight="1" x14ac:dyDescent="0.25">
      <c r="A187" s="1"/>
      <c r="B187" s="3"/>
      <c r="C187" s="4"/>
      <c r="D187" s="5"/>
      <c r="E187" s="5"/>
      <c r="F187" s="5"/>
      <c r="G187" s="92"/>
      <c r="H187" s="3"/>
      <c r="I187" s="4"/>
      <c r="J187" s="5"/>
      <c r="K187" s="91"/>
      <c r="L187" s="5"/>
      <c r="M187" s="2"/>
      <c r="N187" s="1"/>
      <c r="T187" s="83">
        <f t="shared" si="9"/>
        <v>-40.369999999999997</v>
      </c>
      <c r="U187" s="82">
        <f t="shared" si="7"/>
        <v>0</v>
      </c>
      <c r="V187" s="83"/>
    </row>
    <row r="188" spans="1:22" ht="21" customHeight="1" x14ac:dyDescent="0.25">
      <c r="A188" s="1"/>
      <c r="B188" s="161" t="s">
        <v>42</v>
      </c>
      <c r="C188" s="161"/>
      <c r="D188" s="41" t="s">
        <v>388</v>
      </c>
      <c r="E188" s="11"/>
      <c r="F188" s="11"/>
      <c r="G188" s="11"/>
      <c r="H188" s="139"/>
      <c r="I188" s="139"/>
      <c r="J188" s="11"/>
      <c r="K188" s="11"/>
      <c r="L188" s="11"/>
      <c r="M188" s="2"/>
      <c r="N188" s="1"/>
      <c r="T188" s="83"/>
      <c r="U188" s="82"/>
      <c r="V188" s="83"/>
    </row>
    <row r="189" spans="1:22" ht="6.95" customHeight="1" x14ac:dyDescent="0.25">
      <c r="A189" s="1"/>
      <c r="B189" s="7"/>
      <c r="C189" s="8"/>
      <c r="D189" s="9"/>
      <c r="E189" s="9"/>
      <c r="F189" s="9"/>
      <c r="G189" s="61"/>
      <c r="H189" s="7"/>
      <c r="I189" s="8"/>
      <c r="J189" s="9"/>
      <c r="K189" s="9"/>
      <c r="L189" s="9"/>
      <c r="M189" s="2"/>
      <c r="N189" s="1"/>
      <c r="T189" s="83"/>
      <c r="U189" s="82"/>
      <c r="V189" s="83"/>
    </row>
    <row r="190" spans="1:22" ht="0.95" customHeight="1" x14ac:dyDescent="0.25">
      <c r="A190" s="1"/>
      <c r="B190" s="3"/>
      <c r="C190" s="4"/>
      <c r="D190" s="5"/>
      <c r="E190" s="5"/>
      <c r="F190" s="5"/>
      <c r="G190" s="92"/>
      <c r="H190" s="3"/>
      <c r="I190" s="4"/>
      <c r="J190" s="5"/>
      <c r="K190" s="91"/>
      <c r="L190" s="5"/>
      <c r="M190" s="2"/>
      <c r="N190" s="1"/>
      <c r="T190" s="83">
        <f t="shared" si="9"/>
        <v>-40.369999999999997</v>
      </c>
      <c r="U190" s="82">
        <f t="shared" si="7"/>
        <v>0</v>
      </c>
      <c r="V190" s="83" t="e">
        <f t="shared" si="8"/>
        <v>#DIV/0!</v>
      </c>
    </row>
    <row r="191" spans="1:22" ht="21" customHeight="1" x14ac:dyDescent="0.25">
      <c r="A191" s="1"/>
      <c r="B191" s="161" t="s">
        <v>185</v>
      </c>
      <c r="C191" s="161"/>
      <c r="D191" s="10" t="s">
        <v>186</v>
      </c>
      <c r="E191" s="11" t="s">
        <v>187</v>
      </c>
      <c r="F191" s="85">
        <v>7468.64</v>
      </c>
      <c r="G191" s="29"/>
      <c r="H191" s="105" t="s">
        <v>188</v>
      </c>
      <c r="I191" s="105"/>
      <c r="J191" s="28">
        <v>8658.81</v>
      </c>
      <c r="K191" s="11"/>
      <c r="L191" s="11" t="s">
        <v>189</v>
      </c>
      <c r="M191" s="2"/>
      <c r="N191" s="1"/>
      <c r="T191" s="83">
        <f t="shared" ref="T191:T196" si="10">F191+H191</f>
        <v>8658.8100000000013</v>
      </c>
      <c r="U191" s="82">
        <f t="shared" si="7"/>
        <v>1190.1699999999992</v>
      </c>
      <c r="V191" s="83">
        <f t="shared" si="8"/>
        <v>15.935565243471356</v>
      </c>
    </row>
    <row r="192" spans="1:22" ht="21" customHeight="1" thickBot="1" x14ac:dyDescent="0.3">
      <c r="A192" s="37"/>
      <c r="B192" s="45"/>
      <c r="C192" s="45"/>
      <c r="D192" s="46" t="s">
        <v>389</v>
      </c>
      <c r="E192" s="48">
        <v>1446.86</v>
      </c>
      <c r="F192" s="109">
        <v>7468.64</v>
      </c>
      <c r="G192" s="94"/>
      <c r="H192" s="49">
        <v>1190.17</v>
      </c>
      <c r="I192" s="50"/>
      <c r="J192" s="51">
        <v>8658.81</v>
      </c>
      <c r="K192" s="51"/>
      <c r="L192" s="52">
        <v>15.94</v>
      </c>
      <c r="M192" s="2"/>
      <c r="N192" s="1"/>
      <c r="T192" s="83">
        <f t="shared" si="10"/>
        <v>8658.8100000000013</v>
      </c>
      <c r="U192" s="82">
        <f t="shared" si="7"/>
        <v>1190.1699999999992</v>
      </c>
      <c r="V192" s="83">
        <f t="shared" si="8"/>
        <v>15.935565243471356</v>
      </c>
    </row>
    <row r="193" spans="1:22" ht="12.75" customHeight="1" x14ac:dyDescent="0.25">
      <c r="A193" s="1"/>
      <c r="B193" s="7"/>
      <c r="C193" s="56" t="s">
        <v>390</v>
      </c>
      <c r="D193" s="41" t="s">
        <v>391</v>
      </c>
      <c r="E193" s="9"/>
      <c r="F193" s="9"/>
      <c r="G193" s="61"/>
      <c r="H193" s="7"/>
      <c r="I193" s="8"/>
      <c r="J193" s="100"/>
      <c r="K193" s="9"/>
      <c r="L193" s="9"/>
      <c r="M193" s="2"/>
      <c r="N193" s="1"/>
      <c r="T193" s="83"/>
      <c r="U193" s="82"/>
      <c r="V193" s="83"/>
    </row>
    <row r="194" spans="1:22" ht="5.25" customHeight="1" x14ac:dyDescent="0.25">
      <c r="A194" s="1"/>
      <c r="B194" s="3"/>
      <c r="C194" s="4"/>
      <c r="D194" s="9"/>
      <c r="E194" s="5"/>
      <c r="F194" s="5"/>
      <c r="G194" s="92"/>
      <c r="H194" s="3"/>
      <c r="I194" s="4"/>
      <c r="J194" s="101"/>
      <c r="K194" s="91"/>
      <c r="L194" s="5"/>
      <c r="M194" s="2"/>
      <c r="N194" s="1"/>
      <c r="T194" s="83"/>
      <c r="U194" s="82"/>
      <c r="V194" s="83"/>
    </row>
    <row r="195" spans="1:22" ht="5.25" customHeight="1" x14ac:dyDescent="0.25">
      <c r="A195" s="1"/>
      <c r="B195" s="53"/>
      <c r="C195" s="54"/>
      <c r="D195" s="9"/>
      <c r="E195" s="55"/>
      <c r="F195" s="55"/>
      <c r="G195" s="95"/>
      <c r="H195" s="53"/>
      <c r="I195" s="54"/>
      <c r="J195" s="103"/>
      <c r="K195" s="55"/>
      <c r="L195" s="55"/>
      <c r="M195" s="2"/>
      <c r="N195" s="1"/>
      <c r="T195" s="83"/>
      <c r="U195" s="82"/>
      <c r="V195" s="83"/>
    </row>
    <row r="196" spans="1:22" ht="21" customHeight="1" x14ac:dyDescent="0.25">
      <c r="A196" s="1"/>
      <c r="B196" s="161" t="s">
        <v>190</v>
      </c>
      <c r="C196" s="161"/>
      <c r="D196" s="10" t="s">
        <v>191</v>
      </c>
      <c r="E196" s="11" t="s">
        <v>111</v>
      </c>
      <c r="F196" s="11" t="s">
        <v>192</v>
      </c>
      <c r="G196" s="11"/>
      <c r="H196" s="139" t="s">
        <v>193</v>
      </c>
      <c r="I196" s="139"/>
      <c r="J196" s="11" t="s">
        <v>194</v>
      </c>
      <c r="K196" s="11"/>
      <c r="L196" s="11" t="s">
        <v>88</v>
      </c>
      <c r="M196" s="2"/>
      <c r="N196" s="1"/>
      <c r="T196" s="83">
        <f t="shared" si="10"/>
        <v>49.9</v>
      </c>
      <c r="U196" s="82">
        <f t="shared" si="7"/>
        <v>0.39999999999999858</v>
      </c>
      <c r="V196" s="83">
        <f t="shared" si="8"/>
        <v>0.80808080808080518</v>
      </c>
    </row>
    <row r="197" spans="1:22" ht="6.95" customHeight="1" x14ac:dyDescent="0.25">
      <c r="A197" s="1"/>
      <c r="B197" s="7"/>
      <c r="C197" s="8"/>
      <c r="D197" s="9"/>
      <c r="E197" s="9"/>
      <c r="F197" s="9"/>
      <c r="G197" s="61"/>
      <c r="H197" s="7"/>
      <c r="I197" s="8"/>
      <c r="J197" s="100"/>
      <c r="K197" s="9"/>
      <c r="L197" s="9"/>
      <c r="M197" s="2"/>
      <c r="N197" s="1"/>
      <c r="T197" s="83"/>
      <c r="V197" s="83"/>
    </row>
    <row r="198" spans="1:22" ht="0.95" customHeight="1" x14ac:dyDescent="0.25">
      <c r="A198" s="1"/>
      <c r="B198" s="3"/>
      <c r="C198" s="4"/>
      <c r="D198" s="5"/>
      <c r="E198" s="5"/>
      <c r="F198" s="5"/>
      <c r="G198" s="92"/>
      <c r="H198" s="3"/>
      <c r="I198" s="4"/>
      <c r="J198" s="101"/>
      <c r="K198" s="91"/>
      <c r="L198" s="5"/>
      <c r="M198" s="2"/>
      <c r="N198" s="1"/>
      <c r="T198" s="83"/>
    </row>
    <row r="199" spans="1:22" ht="17.25" customHeight="1" x14ac:dyDescent="0.25">
      <c r="A199" s="37"/>
      <c r="B199" s="161" t="s">
        <v>195</v>
      </c>
      <c r="C199" s="161"/>
      <c r="D199" s="10" t="s">
        <v>196</v>
      </c>
      <c r="E199" s="11"/>
      <c r="F199" s="11">
        <v>3.01</v>
      </c>
      <c r="G199" s="11"/>
      <c r="H199" s="139"/>
      <c r="I199" s="139"/>
      <c r="J199" s="11">
        <v>3.01</v>
      </c>
      <c r="K199" s="11"/>
      <c r="L199" s="11" t="s">
        <v>383</v>
      </c>
      <c r="M199" s="2"/>
      <c r="N199" s="37"/>
      <c r="T199" s="83"/>
    </row>
    <row r="200" spans="1:22" ht="6.75" customHeight="1" x14ac:dyDescent="0.25">
      <c r="A200" s="30"/>
      <c r="B200" s="38"/>
      <c r="C200" s="39"/>
      <c r="D200" s="40"/>
      <c r="E200" s="40"/>
      <c r="F200" s="40"/>
      <c r="G200" s="96"/>
      <c r="H200" s="38"/>
      <c r="I200" s="39"/>
      <c r="J200" s="104"/>
      <c r="K200" s="40"/>
      <c r="L200" s="40"/>
      <c r="M200" s="34"/>
      <c r="N200" s="30"/>
    </row>
    <row r="201" spans="1:22" ht="0.75" customHeight="1" x14ac:dyDescent="0.25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1"/>
    </row>
    <row r="202" spans="1:22" ht="0.95" customHeight="1" x14ac:dyDescent="0.25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1"/>
    </row>
    <row r="203" spans="1:22" ht="0.95" customHeight="1" x14ac:dyDescent="0.25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1"/>
    </row>
    <row r="204" spans="1:22" ht="0.95" customHeight="1" x14ac:dyDescent="0.25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1"/>
    </row>
    <row r="205" spans="1:22" ht="12.75" customHeight="1" x14ac:dyDescent="0.25">
      <c r="A205" s="1"/>
      <c r="B205" s="1"/>
      <c r="C205" s="113" t="s">
        <v>406</v>
      </c>
      <c r="D205" s="153" t="s">
        <v>418</v>
      </c>
      <c r="E205" s="153"/>
      <c r="F205" s="153"/>
      <c r="G205" s="153"/>
      <c r="H205" s="153"/>
      <c r="I205" s="153"/>
      <c r="J205" s="153"/>
      <c r="K205" s="153"/>
      <c r="L205" s="153"/>
      <c r="M205" s="153"/>
      <c r="N205" s="153"/>
      <c r="O205" s="19"/>
      <c r="P205" s="19"/>
      <c r="Q205" s="19"/>
      <c r="R205" s="19"/>
    </row>
    <row r="206" spans="1:22" ht="12.75" customHeight="1" x14ac:dyDescent="0.25">
      <c r="A206" s="1"/>
      <c r="B206" s="1"/>
      <c r="C206" s="124" t="s">
        <v>407</v>
      </c>
      <c r="D206" s="153" t="s">
        <v>426</v>
      </c>
      <c r="E206" s="153"/>
      <c r="F206" s="153"/>
      <c r="G206" s="160"/>
      <c r="H206" s="160"/>
      <c r="I206" s="19"/>
      <c r="J206" s="19"/>
      <c r="K206" s="19"/>
      <c r="L206" s="19"/>
      <c r="M206" s="19"/>
      <c r="N206" s="19"/>
      <c r="O206" s="19"/>
      <c r="P206" s="19"/>
      <c r="Q206" s="19"/>
      <c r="R206" s="19"/>
    </row>
    <row r="207" spans="1:22" ht="15.75" customHeight="1" x14ac:dyDescent="0.25">
      <c r="A207" s="1"/>
      <c r="B207" s="1"/>
      <c r="C207" s="124" t="s">
        <v>408</v>
      </c>
      <c r="D207" s="154" t="s">
        <v>427</v>
      </c>
      <c r="E207" s="154"/>
      <c r="F207" s="154"/>
      <c r="G207" s="154"/>
      <c r="H207" s="154"/>
      <c r="I207" s="1"/>
      <c r="J207" s="1"/>
      <c r="K207" s="1"/>
      <c r="L207" s="1"/>
      <c r="M207" s="1"/>
      <c r="N207" s="1"/>
    </row>
    <row r="208" spans="1:22" ht="13.5" customHeight="1" x14ac:dyDescent="0.25">
      <c r="A208" s="1"/>
      <c r="B208" s="1"/>
      <c r="C208" s="114" t="s">
        <v>383</v>
      </c>
      <c r="D208" s="122" t="s">
        <v>420</v>
      </c>
      <c r="E208" s="123"/>
      <c r="F208" s="123"/>
      <c r="G208" s="123"/>
      <c r="H208" s="123"/>
      <c r="I208" s="1"/>
      <c r="J208" s="1"/>
      <c r="K208" s="1"/>
      <c r="L208" s="1"/>
      <c r="M208" s="1"/>
      <c r="N208" s="1"/>
    </row>
    <row r="209" spans="1:22" ht="15" customHeight="1" x14ac:dyDescent="0.25">
      <c r="A209" s="1"/>
      <c r="B209" s="157" t="s">
        <v>197</v>
      </c>
      <c r="C209" s="157"/>
      <c r="D209" s="157"/>
      <c r="E209" s="157"/>
      <c r="F209" s="157"/>
      <c r="G209" s="157"/>
      <c r="H209" s="157"/>
      <c r="I209" s="157"/>
      <c r="J209" s="157"/>
      <c r="K209" s="157"/>
      <c r="L209" s="157"/>
      <c r="M209" s="1"/>
      <c r="N209" s="1"/>
    </row>
    <row r="210" spans="1:22" ht="3" customHeight="1" thickBot="1" x14ac:dyDescent="0.3">
      <c r="A210" s="1"/>
      <c r="B210" s="2"/>
      <c r="C210" s="1"/>
      <c r="D210" s="1"/>
      <c r="E210" s="1"/>
      <c r="F210" s="1"/>
      <c r="G210" s="1"/>
      <c r="H210" s="1"/>
      <c r="I210" s="1"/>
      <c r="J210" s="1"/>
      <c r="K210" s="1"/>
      <c r="L210" s="2"/>
      <c r="M210" s="1"/>
      <c r="N210" s="1"/>
    </row>
    <row r="211" spans="1:22" ht="18" customHeight="1" thickBot="1" x14ac:dyDescent="0.3">
      <c r="A211" s="1"/>
      <c r="B211" s="156" t="s">
        <v>1</v>
      </c>
      <c r="C211" s="156"/>
      <c r="D211" s="156"/>
      <c r="E211" s="156"/>
      <c r="F211" s="156"/>
      <c r="G211" s="156"/>
      <c r="H211" s="156"/>
      <c r="I211" s="155" t="s">
        <v>55</v>
      </c>
      <c r="J211" s="155"/>
      <c r="K211" s="155"/>
      <c r="L211" s="155"/>
      <c r="M211" s="1"/>
      <c r="N211" s="1"/>
    </row>
    <row r="212" spans="1:22" ht="0.95" customHeight="1" x14ac:dyDescent="0.25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1"/>
      <c r="N212" s="1"/>
    </row>
    <row r="213" spans="1:22" ht="2.1" customHeight="1" x14ac:dyDescent="0.25">
      <c r="A213" s="1"/>
      <c r="B213" s="3"/>
      <c r="C213" s="4"/>
      <c r="D213" s="5"/>
      <c r="E213" s="5"/>
      <c r="F213" s="5"/>
      <c r="G213" s="92"/>
      <c r="H213" s="3"/>
      <c r="I213" s="4"/>
      <c r="J213" s="5"/>
      <c r="K213" s="91"/>
      <c r="L213" s="5"/>
      <c r="M213" s="2"/>
      <c r="N213" s="1"/>
    </row>
    <row r="214" spans="1:22" ht="48" customHeight="1" thickBot="1" x14ac:dyDescent="0.3">
      <c r="A214" s="1"/>
      <c r="B214" s="150" t="s">
        <v>2</v>
      </c>
      <c r="C214" s="150"/>
      <c r="D214" s="6" t="s">
        <v>3</v>
      </c>
      <c r="E214" s="6" t="s">
        <v>4</v>
      </c>
      <c r="F214" s="6" t="s">
        <v>5</v>
      </c>
      <c r="G214" s="6"/>
      <c r="H214" s="150" t="s">
        <v>6</v>
      </c>
      <c r="I214" s="150"/>
      <c r="J214" s="6" t="s">
        <v>7</v>
      </c>
      <c r="K214" s="6"/>
      <c r="L214" s="6" t="s">
        <v>8</v>
      </c>
      <c r="M214" s="2"/>
      <c r="N214" s="1"/>
    </row>
    <row r="215" spans="1:22" ht="14.1" customHeight="1" x14ac:dyDescent="0.25">
      <c r="A215" s="1"/>
      <c r="B215" s="7"/>
      <c r="C215" s="8"/>
      <c r="D215" s="9"/>
      <c r="E215" s="9"/>
      <c r="F215" s="9"/>
      <c r="G215" s="9"/>
      <c r="H215" s="151" t="s">
        <v>9</v>
      </c>
      <c r="I215" s="151"/>
      <c r="J215" s="9"/>
      <c r="K215" s="9"/>
      <c r="L215" s="9"/>
      <c r="M215" s="2"/>
      <c r="N215" s="1"/>
    </row>
    <row r="216" spans="1:22" ht="47.1" customHeight="1" thickBot="1" x14ac:dyDescent="0.3">
      <c r="A216" s="1"/>
      <c r="B216" s="173" t="s">
        <v>393</v>
      </c>
      <c r="C216" s="173"/>
      <c r="D216" s="16" t="s">
        <v>198</v>
      </c>
      <c r="E216" s="17" t="s">
        <v>104</v>
      </c>
      <c r="F216" s="17" t="s">
        <v>104</v>
      </c>
      <c r="G216" s="17"/>
      <c r="H216" s="152" t="s">
        <v>104</v>
      </c>
      <c r="I216" s="152"/>
      <c r="J216" s="17" t="s">
        <v>104</v>
      </c>
      <c r="K216" s="17"/>
      <c r="L216" s="17" t="s">
        <v>104</v>
      </c>
      <c r="M216" s="2"/>
      <c r="N216" s="1"/>
    </row>
    <row r="217" spans="1:22" ht="0.95" customHeight="1" x14ac:dyDescent="0.25">
      <c r="A217" s="1"/>
      <c r="B217" s="13"/>
      <c r="C217" s="14"/>
      <c r="D217" s="15"/>
      <c r="E217" s="12"/>
      <c r="F217" s="12"/>
      <c r="G217" s="12"/>
      <c r="H217" s="138"/>
      <c r="I217" s="138"/>
      <c r="J217" s="12"/>
      <c r="K217" s="12"/>
      <c r="L217" s="12"/>
      <c r="M217" s="2"/>
      <c r="N217" s="1"/>
    </row>
    <row r="218" spans="1:22" ht="21" customHeight="1" thickBot="1" x14ac:dyDescent="0.3">
      <c r="A218" s="1"/>
      <c r="B218" s="161"/>
      <c r="C218" s="161"/>
      <c r="D218" s="26" t="s">
        <v>392</v>
      </c>
      <c r="E218" s="11">
        <v>7.84</v>
      </c>
      <c r="F218" s="11">
        <v>52.51</v>
      </c>
      <c r="G218" s="11"/>
      <c r="H218" s="174">
        <v>0.4</v>
      </c>
      <c r="I218" s="174"/>
      <c r="J218" s="11">
        <v>52.91</v>
      </c>
      <c r="K218" s="11"/>
      <c r="L218" s="57">
        <v>0.76</v>
      </c>
      <c r="M218" s="2"/>
      <c r="N218" s="1"/>
      <c r="T218" s="83">
        <f t="shared" ref="T218:T253" si="11">F218+H218</f>
        <v>52.91</v>
      </c>
      <c r="U218" s="82">
        <f t="shared" ref="U218:U253" si="12">J218-F218</f>
        <v>0.39999999999999858</v>
      </c>
      <c r="V218" s="83">
        <f t="shared" ref="V218:V253" si="13">U218/F218*100</f>
        <v>0.76175966482574475</v>
      </c>
    </row>
    <row r="219" spans="1:22" ht="0.95" customHeight="1" x14ac:dyDescent="0.25">
      <c r="A219" s="1"/>
      <c r="B219" s="7"/>
      <c r="C219" s="8"/>
      <c r="D219" s="9"/>
      <c r="E219" s="12"/>
      <c r="F219" s="12"/>
      <c r="G219" s="12"/>
      <c r="H219" s="138"/>
      <c r="I219" s="138"/>
      <c r="J219" s="12"/>
      <c r="K219" s="12"/>
      <c r="L219" s="12"/>
      <c r="M219" s="2"/>
      <c r="N219" s="1"/>
      <c r="T219" s="83">
        <f t="shared" si="11"/>
        <v>0</v>
      </c>
      <c r="U219" s="82">
        <f t="shared" si="12"/>
        <v>0</v>
      </c>
      <c r="V219" s="83" t="e">
        <f t="shared" si="13"/>
        <v>#DIV/0!</v>
      </c>
    </row>
    <row r="220" spans="1:22" ht="0.95" customHeight="1" x14ac:dyDescent="0.25">
      <c r="A220" s="1"/>
      <c r="B220" s="3"/>
      <c r="C220" s="4"/>
      <c r="D220" s="5"/>
      <c r="E220" s="5"/>
      <c r="F220" s="5"/>
      <c r="G220" s="92"/>
      <c r="H220" s="3"/>
      <c r="I220" s="4"/>
      <c r="J220" s="5"/>
      <c r="K220" s="91"/>
      <c r="L220" s="5"/>
      <c r="M220" s="2"/>
      <c r="N220" s="1"/>
      <c r="T220" s="83">
        <f t="shared" si="11"/>
        <v>0</v>
      </c>
      <c r="U220" s="82">
        <f t="shared" si="12"/>
        <v>0</v>
      </c>
      <c r="V220" s="83" t="e">
        <f t="shared" si="13"/>
        <v>#DIV/0!</v>
      </c>
    </row>
    <row r="221" spans="1:22" ht="21" customHeight="1" x14ac:dyDescent="0.25">
      <c r="A221" s="1"/>
      <c r="B221" s="161" t="s">
        <v>82</v>
      </c>
      <c r="C221" s="161"/>
      <c r="D221" s="10" t="s">
        <v>199</v>
      </c>
      <c r="E221" s="11"/>
      <c r="F221" s="11"/>
      <c r="G221" s="11"/>
      <c r="H221" s="139"/>
      <c r="I221" s="139"/>
      <c r="J221" s="11"/>
      <c r="K221" s="11"/>
      <c r="L221" s="11"/>
      <c r="M221" s="2"/>
      <c r="N221" s="1"/>
      <c r="T221" s="83"/>
      <c r="U221" s="82"/>
      <c r="V221" s="83"/>
    </row>
    <row r="222" spans="1:22" ht="6.95" customHeight="1" x14ac:dyDescent="0.25">
      <c r="A222" s="1"/>
      <c r="B222" s="7"/>
      <c r="C222" s="8"/>
      <c r="D222" s="9"/>
      <c r="E222" s="9"/>
      <c r="F222" s="9"/>
      <c r="G222" s="61"/>
      <c r="H222" s="7"/>
      <c r="I222" s="8"/>
      <c r="J222" s="9"/>
      <c r="K222" s="9"/>
      <c r="L222" s="9"/>
      <c r="M222" s="2"/>
      <c r="N222" s="1"/>
      <c r="T222" s="83"/>
      <c r="U222" s="82"/>
      <c r="V222" s="83"/>
    </row>
    <row r="223" spans="1:22" ht="0.95" customHeight="1" x14ac:dyDescent="0.25">
      <c r="A223" s="1"/>
      <c r="B223" s="3"/>
      <c r="C223" s="4"/>
      <c r="D223" s="5"/>
      <c r="E223" s="5"/>
      <c r="F223" s="5"/>
      <c r="G223" s="92"/>
      <c r="H223" s="3"/>
      <c r="I223" s="4"/>
      <c r="J223" s="5"/>
      <c r="K223" s="91"/>
      <c r="L223" s="5"/>
      <c r="M223" s="2"/>
      <c r="N223" s="1"/>
      <c r="T223" s="83">
        <f t="shared" si="11"/>
        <v>0</v>
      </c>
      <c r="U223" s="82">
        <f t="shared" si="12"/>
        <v>0</v>
      </c>
      <c r="V223" s="83" t="e">
        <f t="shared" si="13"/>
        <v>#DIV/0!</v>
      </c>
    </row>
    <row r="224" spans="1:22" ht="21" customHeight="1" x14ac:dyDescent="0.25">
      <c r="A224" s="1"/>
      <c r="B224" s="161" t="s">
        <v>200</v>
      </c>
      <c r="C224" s="161"/>
      <c r="D224" s="10" t="s">
        <v>201</v>
      </c>
      <c r="E224" s="11" t="s">
        <v>202</v>
      </c>
      <c r="F224" s="11" t="s">
        <v>203</v>
      </c>
      <c r="G224" s="11"/>
      <c r="H224" s="139" t="s">
        <v>204</v>
      </c>
      <c r="I224" s="139"/>
      <c r="J224" s="11" t="s">
        <v>205</v>
      </c>
      <c r="K224" s="11"/>
      <c r="L224" s="11" t="s">
        <v>206</v>
      </c>
      <c r="M224" s="2"/>
      <c r="N224" s="1"/>
      <c r="T224" s="83">
        <f t="shared" si="11"/>
        <v>3438.82</v>
      </c>
      <c r="U224" s="82">
        <f>J224-F224</f>
        <v>96.809999999999945</v>
      </c>
      <c r="V224" s="83">
        <f t="shared" si="13"/>
        <v>2.8967597344113258</v>
      </c>
    </row>
    <row r="225" spans="1:22" ht="6.95" customHeight="1" x14ac:dyDescent="0.25">
      <c r="A225" s="1"/>
      <c r="B225" s="7"/>
      <c r="C225" s="8"/>
      <c r="D225" s="9"/>
      <c r="E225" s="9"/>
      <c r="F225" s="9"/>
      <c r="G225" s="61"/>
      <c r="H225" s="7"/>
      <c r="I225" s="8"/>
      <c r="J225" s="9"/>
      <c r="K225" s="9"/>
      <c r="L225" s="9"/>
      <c r="M225" s="2"/>
      <c r="N225" s="1"/>
      <c r="T225" s="83"/>
      <c r="U225" s="82"/>
      <c r="V225" s="83"/>
    </row>
    <row r="226" spans="1:22" ht="0.95" customHeight="1" x14ac:dyDescent="0.25">
      <c r="A226" s="1"/>
      <c r="B226" s="3"/>
      <c r="C226" s="4"/>
      <c r="D226" s="5"/>
      <c r="E226" s="5"/>
      <c r="F226" s="5"/>
      <c r="G226" s="92"/>
      <c r="H226" s="3"/>
      <c r="I226" s="4"/>
      <c r="J226" s="5"/>
      <c r="K226" s="91"/>
      <c r="L226" s="5"/>
      <c r="M226" s="2"/>
      <c r="N226" s="1"/>
      <c r="T226" s="83">
        <f t="shared" si="11"/>
        <v>0</v>
      </c>
      <c r="U226" s="82">
        <f t="shared" si="12"/>
        <v>0</v>
      </c>
      <c r="V226" s="83" t="e">
        <f t="shared" si="13"/>
        <v>#DIV/0!</v>
      </c>
    </row>
    <row r="227" spans="1:22" ht="21" customHeight="1" x14ac:dyDescent="0.25">
      <c r="A227" s="1"/>
      <c r="B227" s="161" t="s">
        <v>207</v>
      </c>
      <c r="C227" s="161"/>
      <c r="D227" s="10" t="s">
        <v>208</v>
      </c>
      <c r="E227" s="11" t="s">
        <v>209</v>
      </c>
      <c r="F227" s="11" t="s">
        <v>210</v>
      </c>
      <c r="G227" s="11"/>
      <c r="H227" s="139" t="s">
        <v>211</v>
      </c>
      <c r="I227" s="139"/>
      <c r="J227" s="11" t="s">
        <v>212</v>
      </c>
      <c r="K227" s="11"/>
      <c r="L227" s="11" t="s">
        <v>213</v>
      </c>
      <c r="M227" s="2"/>
      <c r="N227" s="1"/>
      <c r="T227" s="83">
        <f t="shared" si="11"/>
        <v>1633.01</v>
      </c>
      <c r="U227" s="82">
        <f t="shared" si="12"/>
        <v>46.1400000000001</v>
      </c>
      <c r="V227" s="83">
        <f t="shared" si="13"/>
        <v>2.9076105793165228</v>
      </c>
    </row>
    <row r="228" spans="1:22" ht="6.95" customHeight="1" x14ac:dyDescent="0.25">
      <c r="A228" s="1"/>
      <c r="B228" s="7"/>
      <c r="C228" s="8"/>
      <c r="D228" s="9"/>
      <c r="E228" s="9"/>
      <c r="F228" s="9"/>
      <c r="G228" s="61"/>
      <c r="H228" s="7"/>
      <c r="I228" s="8"/>
      <c r="J228" s="9"/>
      <c r="K228" s="9"/>
      <c r="L228" s="9"/>
      <c r="M228" s="2"/>
      <c r="N228" s="1"/>
      <c r="T228" s="83"/>
      <c r="U228" s="82"/>
      <c r="V228" s="83"/>
    </row>
    <row r="229" spans="1:22" ht="0.95" customHeight="1" x14ac:dyDescent="0.25">
      <c r="A229" s="1"/>
      <c r="B229" s="3"/>
      <c r="C229" s="4"/>
      <c r="D229" s="5"/>
      <c r="E229" s="5"/>
      <c r="F229" s="5"/>
      <c r="G229" s="92"/>
      <c r="H229" s="3"/>
      <c r="I229" s="4"/>
      <c r="J229" s="5"/>
      <c r="K229" s="91"/>
      <c r="L229" s="5"/>
      <c r="M229" s="2"/>
      <c r="N229" s="1"/>
      <c r="T229" s="83">
        <f t="shared" si="11"/>
        <v>0</v>
      </c>
      <c r="U229" s="82">
        <f t="shared" si="12"/>
        <v>0</v>
      </c>
      <c r="V229" s="83" t="e">
        <f t="shared" si="13"/>
        <v>#DIV/0!</v>
      </c>
    </row>
    <row r="230" spans="1:22" ht="21" customHeight="1" x14ac:dyDescent="0.25">
      <c r="A230" s="1"/>
      <c r="B230" s="161" t="s">
        <v>214</v>
      </c>
      <c r="C230" s="161"/>
      <c r="D230" s="10" t="s">
        <v>215</v>
      </c>
      <c r="E230" s="11" t="s">
        <v>216</v>
      </c>
      <c r="F230" s="85">
        <v>2012.77</v>
      </c>
      <c r="G230" s="29"/>
      <c r="H230" s="139" t="s">
        <v>217</v>
      </c>
      <c r="I230" s="139"/>
      <c r="J230" s="28">
        <v>2131.5300000000002</v>
      </c>
      <c r="K230" s="11"/>
      <c r="L230" s="11" t="s">
        <v>218</v>
      </c>
      <c r="M230" s="2"/>
      <c r="N230" s="1"/>
      <c r="T230" s="83">
        <f t="shared" si="11"/>
        <v>2131.5300000000002</v>
      </c>
      <c r="U230" s="82">
        <f t="shared" si="12"/>
        <v>118.76000000000022</v>
      </c>
      <c r="V230" s="83">
        <f t="shared" si="13"/>
        <v>5.9003264158349049</v>
      </c>
    </row>
    <row r="231" spans="1:22" ht="6.95" customHeight="1" x14ac:dyDescent="0.25">
      <c r="A231" s="1"/>
      <c r="B231" s="7"/>
      <c r="C231" s="8"/>
      <c r="D231" s="9"/>
      <c r="E231" s="9"/>
      <c r="F231" s="9"/>
      <c r="G231" s="61"/>
      <c r="H231" s="7"/>
      <c r="I231" s="8"/>
      <c r="J231" s="9"/>
      <c r="K231" s="9"/>
      <c r="L231" s="9"/>
      <c r="M231" s="2"/>
      <c r="N231" s="1"/>
      <c r="T231" s="83"/>
      <c r="U231" s="82"/>
      <c r="V231" s="83"/>
    </row>
    <row r="232" spans="1:22" ht="0.95" customHeight="1" x14ac:dyDescent="0.25">
      <c r="A232" s="1"/>
      <c r="B232" s="3"/>
      <c r="C232" s="4"/>
      <c r="D232" s="5"/>
      <c r="E232" s="5"/>
      <c r="F232" s="5"/>
      <c r="G232" s="92"/>
      <c r="H232" s="3"/>
      <c r="I232" s="4"/>
      <c r="J232" s="5"/>
      <c r="K232" s="91"/>
      <c r="L232" s="5"/>
      <c r="M232" s="2"/>
      <c r="N232" s="1"/>
      <c r="T232" s="83">
        <f t="shared" si="11"/>
        <v>0</v>
      </c>
      <c r="U232" s="82">
        <f t="shared" si="12"/>
        <v>0</v>
      </c>
      <c r="V232" s="83" t="e">
        <f t="shared" si="13"/>
        <v>#DIV/0!</v>
      </c>
    </row>
    <row r="233" spans="1:22" ht="21" customHeight="1" x14ac:dyDescent="0.25">
      <c r="A233" s="1"/>
      <c r="B233" s="161" t="s">
        <v>219</v>
      </c>
      <c r="C233" s="161"/>
      <c r="D233" s="10" t="s">
        <v>220</v>
      </c>
      <c r="E233" s="11" t="s">
        <v>221</v>
      </c>
      <c r="F233" s="11" t="s">
        <v>222</v>
      </c>
      <c r="G233" s="11"/>
      <c r="H233" s="139" t="s">
        <v>223</v>
      </c>
      <c r="I233" s="139"/>
      <c r="J233" s="11" t="s">
        <v>224</v>
      </c>
      <c r="K233" s="11"/>
      <c r="L233" s="11" t="s">
        <v>225</v>
      </c>
      <c r="M233" s="2"/>
      <c r="N233" s="1"/>
      <c r="T233" s="83">
        <f t="shared" si="11"/>
        <v>2247.7199999999998</v>
      </c>
      <c r="U233" s="82">
        <f t="shared" si="12"/>
        <v>79.329999999999927</v>
      </c>
      <c r="V233" s="83">
        <f t="shared" si="13"/>
        <v>3.6584747208758541</v>
      </c>
    </row>
    <row r="234" spans="1:22" ht="6.95" customHeight="1" thickBot="1" x14ac:dyDescent="0.3">
      <c r="A234" s="1"/>
      <c r="B234" s="7"/>
      <c r="C234" s="8"/>
      <c r="D234" s="9"/>
      <c r="E234" s="9"/>
      <c r="F234" s="9"/>
      <c r="G234" s="61"/>
      <c r="H234" s="7"/>
      <c r="I234" s="8"/>
      <c r="J234" s="9"/>
      <c r="K234" s="9"/>
      <c r="L234" s="9"/>
      <c r="M234" s="2"/>
      <c r="N234" s="1"/>
      <c r="T234" s="83"/>
      <c r="U234" s="82"/>
      <c r="V234" s="83"/>
    </row>
    <row r="235" spans="1:22" ht="0.95" customHeight="1" x14ac:dyDescent="0.25">
      <c r="A235" s="1"/>
      <c r="B235" s="3"/>
      <c r="C235" s="4"/>
      <c r="D235" s="5"/>
      <c r="E235" s="12"/>
      <c r="F235" s="12"/>
      <c r="G235" s="12"/>
      <c r="H235" s="138"/>
      <c r="I235" s="138"/>
      <c r="J235" s="12"/>
      <c r="K235" s="12"/>
      <c r="L235" s="12"/>
      <c r="M235" s="2"/>
      <c r="N235" s="1"/>
      <c r="T235" s="83">
        <f t="shared" si="11"/>
        <v>0</v>
      </c>
      <c r="U235" s="82">
        <f t="shared" si="12"/>
        <v>0</v>
      </c>
      <c r="V235" s="83" t="e">
        <f t="shared" si="13"/>
        <v>#DIV/0!</v>
      </c>
    </row>
    <row r="236" spans="1:22" ht="21" customHeight="1" thickBot="1" x14ac:dyDescent="0.3">
      <c r="A236" s="1"/>
      <c r="B236" s="161"/>
      <c r="C236" s="161"/>
      <c r="D236" s="10" t="s">
        <v>226</v>
      </c>
      <c r="E236" s="11" t="s">
        <v>227</v>
      </c>
      <c r="F236" s="28">
        <v>9110.0400000000009</v>
      </c>
      <c r="G236" s="28"/>
      <c r="H236" s="149" t="s">
        <v>394</v>
      </c>
      <c r="I236" s="149"/>
      <c r="J236" s="28">
        <v>9451.08</v>
      </c>
      <c r="K236" s="11"/>
      <c r="L236" s="11" t="s">
        <v>228</v>
      </c>
      <c r="M236" s="2"/>
      <c r="N236" s="1"/>
      <c r="T236" s="83">
        <f t="shared" si="11"/>
        <v>9451.0800000000017</v>
      </c>
      <c r="U236" s="82">
        <f t="shared" si="12"/>
        <v>341.03999999999905</v>
      </c>
      <c r="V236" s="83">
        <f t="shared" si="13"/>
        <v>3.7435620480261229</v>
      </c>
    </row>
    <row r="237" spans="1:22" ht="0.95" customHeight="1" x14ac:dyDescent="0.25">
      <c r="A237" s="1"/>
      <c r="B237" s="13"/>
      <c r="C237" s="14"/>
      <c r="D237" s="15"/>
      <c r="E237" s="12"/>
      <c r="F237" s="12"/>
      <c r="G237" s="12"/>
      <c r="H237" s="138"/>
      <c r="I237" s="138"/>
      <c r="J237" s="12"/>
      <c r="K237" s="12"/>
      <c r="L237" s="12"/>
      <c r="M237" s="2"/>
      <c r="N237" s="1"/>
      <c r="T237" s="83">
        <f t="shared" si="11"/>
        <v>0</v>
      </c>
      <c r="U237" s="82">
        <f t="shared" si="12"/>
        <v>0</v>
      </c>
      <c r="V237" s="83" t="e">
        <f t="shared" si="13"/>
        <v>#DIV/0!</v>
      </c>
    </row>
    <row r="238" spans="1:22" ht="6" customHeight="1" x14ac:dyDescent="0.25">
      <c r="A238" s="1"/>
      <c r="B238" s="7"/>
      <c r="C238" s="8"/>
      <c r="D238" s="9"/>
      <c r="E238" s="9"/>
      <c r="F238" s="9"/>
      <c r="G238" s="61"/>
      <c r="H238" s="7"/>
      <c r="I238" s="8"/>
      <c r="J238" s="9"/>
      <c r="K238" s="9"/>
      <c r="L238" s="9"/>
      <c r="M238" s="2"/>
      <c r="N238" s="1"/>
      <c r="T238" s="83"/>
      <c r="U238" s="82"/>
      <c r="V238" s="83"/>
    </row>
    <row r="239" spans="1:22" ht="0.95" customHeight="1" x14ac:dyDescent="0.25">
      <c r="A239" s="1"/>
      <c r="B239" s="3"/>
      <c r="C239" s="4"/>
      <c r="D239" s="5"/>
      <c r="E239" s="5"/>
      <c r="F239" s="5"/>
      <c r="G239" s="92"/>
      <c r="H239" s="3"/>
      <c r="I239" s="4"/>
      <c r="J239" s="5"/>
      <c r="K239" s="91"/>
      <c r="L239" s="5"/>
      <c r="M239" s="2"/>
      <c r="N239" s="1"/>
      <c r="T239" s="83">
        <f t="shared" si="11"/>
        <v>0</v>
      </c>
      <c r="U239" s="82">
        <f t="shared" si="12"/>
        <v>0</v>
      </c>
      <c r="V239" s="83"/>
    </row>
    <row r="240" spans="1:22" ht="21" customHeight="1" x14ac:dyDescent="0.25">
      <c r="A240" s="1"/>
      <c r="B240" s="161" t="s">
        <v>92</v>
      </c>
      <c r="C240" s="161"/>
      <c r="D240" s="10" t="s">
        <v>229</v>
      </c>
      <c r="E240" s="11"/>
      <c r="F240" s="11"/>
      <c r="G240" s="11"/>
      <c r="H240" s="139"/>
      <c r="I240" s="139"/>
      <c r="J240" s="11"/>
      <c r="K240" s="11"/>
      <c r="L240" s="11"/>
      <c r="M240" s="2"/>
      <c r="N240" s="1"/>
      <c r="T240" s="83"/>
      <c r="U240" s="82"/>
      <c r="V240" s="83"/>
    </row>
    <row r="241" spans="1:22" ht="6.95" customHeight="1" x14ac:dyDescent="0.25">
      <c r="A241" s="1"/>
      <c r="B241" s="7"/>
      <c r="C241" s="8"/>
      <c r="D241" s="9"/>
      <c r="E241" s="9"/>
      <c r="F241" s="9"/>
      <c r="G241" s="61"/>
      <c r="H241" s="7"/>
      <c r="I241" s="8"/>
      <c r="J241" s="9"/>
      <c r="K241" s="9"/>
      <c r="L241" s="9"/>
      <c r="M241" s="2"/>
      <c r="N241" s="1"/>
      <c r="T241" s="83"/>
      <c r="U241" s="82"/>
      <c r="V241" s="83"/>
    </row>
    <row r="242" spans="1:22" ht="0.95" customHeight="1" x14ac:dyDescent="0.25">
      <c r="A242" s="1"/>
      <c r="B242" s="3"/>
      <c r="C242" s="4"/>
      <c r="D242" s="5"/>
      <c r="E242" s="5"/>
      <c r="F242" s="5"/>
      <c r="G242" s="92"/>
      <c r="H242" s="3"/>
      <c r="I242" s="4"/>
      <c r="J242" s="5"/>
      <c r="K242" s="91"/>
      <c r="L242" s="5"/>
      <c r="M242" s="2"/>
      <c r="N242" s="1"/>
      <c r="T242" s="83">
        <f t="shared" si="11"/>
        <v>0</v>
      </c>
      <c r="U242" s="82">
        <f t="shared" si="12"/>
        <v>0</v>
      </c>
      <c r="V242" s="83" t="e">
        <f t="shared" si="13"/>
        <v>#DIV/0!</v>
      </c>
    </row>
    <row r="243" spans="1:22" ht="21" customHeight="1" x14ac:dyDescent="0.25">
      <c r="A243" s="1"/>
      <c r="B243" s="161" t="s">
        <v>230</v>
      </c>
      <c r="C243" s="161"/>
      <c r="D243" s="58" t="s">
        <v>231</v>
      </c>
      <c r="E243" s="60" t="s">
        <v>232</v>
      </c>
      <c r="F243" s="60" t="s">
        <v>233</v>
      </c>
      <c r="G243" s="60"/>
      <c r="H243" s="163" t="s">
        <v>234</v>
      </c>
      <c r="I243" s="163"/>
      <c r="J243" s="60" t="s">
        <v>235</v>
      </c>
      <c r="K243" s="60"/>
      <c r="L243" s="60" t="s">
        <v>236</v>
      </c>
      <c r="M243" s="2"/>
      <c r="N243" s="1"/>
      <c r="T243" s="83">
        <f t="shared" si="11"/>
        <v>27.16</v>
      </c>
      <c r="U243" s="82">
        <f t="shared" si="12"/>
        <v>0.60000000000000142</v>
      </c>
      <c r="V243" s="83">
        <f t="shared" si="13"/>
        <v>2.2590361445783187</v>
      </c>
    </row>
    <row r="244" spans="1:22" ht="6.95" customHeight="1" x14ac:dyDescent="0.25">
      <c r="A244" s="1"/>
      <c r="B244" s="7"/>
      <c r="C244" s="8"/>
      <c r="D244" s="61"/>
      <c r="E244" s="62"/>
      <c r="F244" s="62"/>
      <c r="G244" s="62"/>
      <c r="H244" s="63"/>
      <c r="I244" s="64"/>
      <c r="J244" s="62"/>
      <c r="K244" s="62"/>
      <c r="L244" s="62"/>
      <c r="M244" s="2"/>
      <c r="N244" s="1"/>
      <c r="T244" s="83"/>
      <c r="U244" s="82"/>
      <c r="V244" s="83"/>
    </row>
    <row r="245" spans="1:22" ht="0.95" customHeight="1" x14ac:dyDescent="0.25">
      <c r="A245" s="1"/>
      <c r="B245" s="3"/>
      <c r="C245" s="4"/>
      <c r="D245" s="5"/>
      <c r="E245" s="59"/>
      <c r="F245" s="59"/>
      <c r="G245" s="59"/>
      <c r="H245" s="162"/>
      <c r="I245" s="162"/>
      <c r="J245" s="59"/>
      <c r="K245" s="59"/>
      <c r="L245" s="59"/>
      <c r="M245" s="2"/>
      <c r="N245" s="1"/>
      <c r="T245" s="83">
        <f t="shared" si="11"/>
        <v>0</v>
      </c>
      <c r="U245" s="82">
        <f t="shared" si="12"/>
        <v>0</v>
      </c>
      <c r="V245" s="83" t="e">
        <f t="shared" si="13"/>
        <v>#DIV/0!</v>
      </c>
    </row>
    <row r="246" spans="1:22" ht="21" customHeight="1" x14ac:dyDescent="0.25">
      <c r="A246" s="1"/>
      <c r="B246" s="161" t="s">
        <v>238</v>
      </c>
      <c r="C246" s="161"/>
      <c r="D246" s="10" t="s">
        <v>239</v>
      </c>
      <c r="E246" s="60"/>
      <c r="F246" s="11" t="s">
        <v>240</v>
      </c>
      <c r="G246" s="60"/>
      <c r="H246" s="163"/>
      <c r="I246" s="163"/>
      <c r="J246" s="11" t="s">
        <v>240</v>
      </c>
      <c r="K246" s="11"/>
      <c r="L246" s="11" t="s">
        <v>383</v>
      </c>
      <c r="M246" s="2"/>
      <c r="N246" s="1"/>
      <c r="T246" s="83">
        <f t="shared" si="11"/>
        <v>7</v>
      </c>
      <c r="U246" s="82">
        <f t="shared" si="12"/>
        <v>0</v>
      </c>
      <c r="V246" s="83">
        <f t="shared" si="13"/>
        <v>0</v>
      </c>
    </row>
    <row r="247" spans="1:22" ht="0.95" customHeight="1" x14ac:dyDescent="0.25">
      <c r="A247" s="1"/>
      <c r="B247" s="13"/>
      <c r="C247" s="14"/>
      <c r="D247" s="15"/>
      <c r="E247" s="59"/>
      <c r="F247" s="59"/>
      <c r="G247" s="59"/>
      <c r="H247" s="162"/>
      <c r="I247" s="162"/>
      <c r="J247" s="59"/>
      <c r="K247" s="59"/>
      <c r="L247" s="59"/>
      <c r="M247" s="2"/>
      <c r="N247" s="1"/>
      <c r="T247" s="83">
        <f t="shared" si="11"/>
        <v>0</v>
      </c>
      <c r="U247" s="82">
        <f t="shared" si="12"/>
        <v>0</v>
      </c>
      <c r="V247" s="83" t="e">
        <f t="shared" si="13"/>
        <v>#DIV/0!</v>
      </c>
    </row>
    <row r="248" spans="1:22" ht="6" customHeight="1" x14ac:dyDescent="0.25">
      <c r="A248" s="1"/>
      <c r="B248" s="7"/>
      <c r="C248" s="8"/>
      <c r="D248" s="9"/>
      <c r="E248" s="9"/>
      <c r="F248" s="9"/>
      <c r="G248" s="61"/>
      <c r="H248" s="7"/>
      <c r="I248" s="8"/>
      <c r="J248" s="9"/>
      <c r="K248" s="9"/>
      <c r="L248" s="9"/>
      <c r="M248" s="2"/>
      <c r="N248" s="1"/>
      <c r="T248" s="83"/>
      <c r="U248" s="82"/>
      <c r="V248" s="83"/>
    </row>
    <row r="249" spans="1:22" ht="0.95" customHeight="1" x14ac:dyDescent="0.25">
      <c r="A249" s="1"/>
      <c r="B249" s="3"/>
      <c r="C249" s="4"/>
      <c r="D249" s="5"/>
      <c r="E249" s="5"/>
      <c r="F249" s="5"/>
      <c r="G249" s="92"/>
      <c r="H249" s="3"/>
      <c r="I249" s="4"/>
      <c r="J249" s="5"/>
      <c r="K249" s="91"/>
      <c r="L249" s="5"/>
      <c r="M249" s="2"/>
      <c r="N249" s="1"/>
      <c r="T249" s="83">
        <f t="shared" si="11"/>
        <v>0</v>
      </c>
      <c r="U249" s="82">
        <f t="shared" si="12"/>
        <v>0</v>
      </c>
      <c r="V249" s="83" t="e">
        <f t="shared" si="13"/>
        <v>#DIV/0!</v>
      </c>
    </row>
    <row r="250" spans="1:22" ht="21" customHeight="1" x14ac:dyDescent="0.25">
      <c r="A250" s="1"/>
      <c r="B250" s="161" t="s">
        <v>244</v>
      </c>
      <c r="C250" s="161"/>
      <c r="D250" s="10" t="s">
        <v>245</v>
      </c>
      <c r="E250" s="11" t="s">
        <v>246</v>
      </c>
      <c r="F250" s="57">
        <v>19.64</v>
      </c>
      <c r="G250" s="27"/>
      <c r="H250" s="139" t="s">
        <v>248</v>
      </c>
      <c r="I250" s="139"/>
      <c r="J250" s="11">
        <v>21.26</v>
      </c>
      <c r="K250" s="11"/>
      <c r="L250" s="11" t="s">
        <v>250</v>
      </c>
      <c r="M250" s="2"/>
      <c r="N250" s="1"/>
      <c r="T250" s="83">
        <f t="shared" si="11"/>
        <v>21.26</v>
      </c>
      <c r="U250" s="82">
        <f t="shared" si="12"/>
        <v>1.620000000000001</v>
      </c>
      <c r="V250" s="83">
        <f t="shared" si="13"/>
        <v>8.2484725050916552</v>
      </c>
    </row>
    <row r="251" spans="1:22" ht="6.95" customHeight="1" x14ac:dyDescent="0.25">
      <c r="A251" s="1"/>
      <c r="B251" s="7"/>
      <c r="C251" s="8"/>
      <c r="D251" s="9"/>
      <c r="E251" s="66"/>
      <c r="F251" s="66"/>
      <c r="G251" s="97"/>
      <c r="H251" s="70"/>
      <c r="I251" s="71"/>
      <c r="J251" s="66"/>
      <c r="K251" s="66"/>
      <c r="L251" s="66"/>
      <c r="M251" s="2"/>
      <c r="N251" s="37"/>
      <c r="T251" s="83"/>
      <c r="U251" s="82"/>
      <c r="V251" s="83"/>
    </row>
    <row r="252" spans="1:22" ht="0.95" customHeight="1" x14ac:dyDescent="0.25">
      <c r="A252" s="1"/>
      <c r="B252" s="3"/>
      <c r="C252" s="4"/>
      <c r="D252" s="5"/>
      <c r="E252" s="72" t="s">
        <v>246</v>
      </c>
      <c r="F252" s="72" t="s">
        <v>247</v>
      </c>
      <c r="G252" s="72"/>
      <c r="H252" s="172" t="s">
        <v>248</v>
      </c>
      <c r="I252" s="172"/>
      <c r="J252" s="72" t="s">
        <v>249</v>
      </c>
      <c r="K252" s="72"/>
      <c r="L252" s="72" t="s">
        <v>250</v>
      </c>
      <c r="M252" s="73"/>
      <c r="N252" s="74"/>
      <c r="T252" s="83">
        <f t="shared" si="11"/>
        <v>21.25</v>
      </c>
      <c r="U252" s="82">
        <f t="shared" si="12"/>
        <v>1.620000000000001</v>
      </c>
      <c r="V252" s="83">
        <f t="shared" si="13"/>
        <v>8.2526744778400474</v>
      </c>
    </row>
    <row r="253" spans="1:22" ht="21" customHeight="1" thickBot="1" x14ac:dyDescent="0.3">
      <c r="A253" s="1"/>
      <c r="C253" s="68"/>
      <c r="D253" s="69" t="s">
        <v>384</v>
      </c>
      <c r="E253" s="47">
        <v>2.89</v>
      </c>
      <c r="F253" s="77">
        <v>53.2</v>
      </c>
      <c r="G253" s="77"/>
      <c r="H253" s="171">
        <v>2.2200000000000002</v>
      </c>
      <c r="I253" s="171"/>
      <c r="J253" s="47">
        <v>55.42</v>
      </c>
      <c r="K253" s="47"/>
      <c r="L253" s="47">
        <v>4.17</v>
      </c>
      <c r="M253" s="75"/>
      <c r="N253" s="76"/>
      <c r="T253" s="83">
        <f t="shared" si="11"/>
        <v>55.42</v>
      </c>
      <c r="U253" s="82">
        <f t="shared" si="12"/>
        <v>2.2199999999999989</v>
      </c>
      <c r="V253" s="83">
        <f t="shared" si="13"/>
        <v>4.1729323308270647</v>
      </c>
    </row>
    <row r="254" spans="1:22" ht="15" customHeight="1" x14ac:dyDescent="0.25">
      <c r="A254" s="1"/>
      <c r="B254" s="7"/>
      <c r="C254" s="114" t="s">
        <v>383</v>
      </c>
      <c r="D254" s="122" t="s">
        <v>420</v>
      </c>
      <c r="E254" s="9"/>
      <c r="F254" s="9"/>
      <c r="G254" s="61"/>
      <c r="H254" s="7"/>
      <c r="I254" s="8"/>
      <c r="J254" s="9"/>
      <c r="K254" s="9"/>
      <c r="L254" s="9"/>
      <c r="M254" s="2"/>
      <c r="N254" s="1"/>
    </row>
    <row r="255" spans="1:22" ht="6.75" customHeight="1" x14ac:dyDescent="0.25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1"/>
    </row>
    <row r="256" spans="1:22" ht="72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22" ht="32.1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22" ht="15" customHeight="1" x14ac:dyDescent="0.25">
      <c r="A258" s="1"/>
      <c r="B258" s="157" t="s">
        <v>241</v>
      </c>
      <c r="C258" s="157"/>
      <c r="D258" s="157"/>
      <c r="E258" s="157"/>
      <c r="F258" s="157"/>
      <c r="G258" s="157"/>
      <c r="H258" s="157"/>
      <c r="I258" s="157"/>
      <c r="J258" s="157"/>
      <c r="K258" s="157"/>
      <c r="L258" s="157"/>
      <c r="M258" s="1"/>
      <c r="N258" s="1"/>
    </row>
    <row r="259" spans="1:22" ht="3" customHeight="1" thickBot="1" x14ac:dyDescent="0.3">
      <c r="A259" s="1"/>
      <c r="B259" s="2"/>
      <c r="C259" s="1"/>
      <c r="D259" s="1"/>
      <c r="E259" s="1"/>
      <c r="F259" s="1"/>
      <c r="G259" s="1"/>
      <c r="H259" s="1"/>
      <c r="I259" s="1"/>
      <c r="J259" s="1"/>
      <c r="K259" s="1"/>
      <c r="L259" s="2"/>
      <c r="M259" s="1"/>
      <c r="N259" s="1"/>
    </row>
    <row r="260" spans="1:22" ht="18" customHeight="1" thickBot="1" x14ac:dyDescent="0.3">
      <c r="A260" s="1"/>
      <c r="B260" s="156" t="s">
        <v>1</v>
      </c>
      <c r="C260" s="156"/>
      <c r="D260" s="156"/>
      <c r="E260" s="156"/>
      <c r="F260" s="156"/>
      <c r="G260" s="156"/>
      <c r="H260" s="156"/>
      <c r="I260" s="155" t="s">
        <v>55</v>
      </c>
      <c r="J260" s="155"/>
      <c r="K260" s="155"/>
      <c r="L260" s="155"/>
      <c r="M260" s="1"/>
      <c r="N260" s="1"/>
    </row>
    <row r="261" spans="1:22" ht="0.95" customHeight="1" x14ac:dyDescent="0.25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1"/>
      <c r="N261" s="1"/>
    </row>
    <row r="262" spans="1:22" ht="2.1" customHeight="1" x14ac:dyDescent="0.25">
      <c r="A262" s="1"/>
      <c r="B262" s="3"/>
      <c r="C262" s="4"/>
      <c r="D262" s="5"/>
      <c r="E262" s="5"/>
      <c r="F262" s="5"/>
      <c r="G262" s="92"/>
      <c r="H262" s="3"/>
      <c r="I262" s="4"/>
      <c r="J262" s="5"/>
      <c r="K262" s="91"/>
      <c r="L262" s="5"/>
      <c r="M262" s="2"/>
      <c r="N262" s="1"/>
    </row>
    <row r="263" spans="1:22" ht="48" customHeight="1" thickBot="1" x14ac:dyDescent="0.3">
      <c r="A263" s="1"/>
      <c r="B263" s="150" t="s">
        <v>2</v>
      </c>
      <c r="C263" s="150"/>
      <c r="D263" s="6" t="s">
        <v>3</v>
      </c>
      <c r="E263" s="6" t="s">
        <v>4</v>
      </c>
      <c r="F263" s="6" t="s">
        <v>5</v>
      </c>
      <c r="G263" s="6"/>
      <c r="H263" s="150" t="s">
        <v>6</v>
      </c>
      <c r="I263" s="150"/>
      <c r="J263" s="6" t="s">
        <v>7</v>
      </c>
      <c r="K263" s="6"/>
      <c r="L263" s="6" t="s">
        <v>8</v>
      </c>
      <c r="M263" s="2"/>
      <c r="N263" s="1"/>
    </row>
    <row r="264" spans="1:22" ht="14.1" customHeight="1" x14ac:dyDescent="0.25">
      <c r="A264" s="1"/>
      <c r="B264" s="7"/>
      <c r="C264" s="8"/>
      <c r="D264" s="9"/>
      <c r="E264" s="66"/>
      <c r="F264" s="66"/>
      <c r="G264" s="66"/>
      <c r="H264" s="168" t="s">
        <v>9</v>
      </c>
      <c r="I264" s="168"/>
      <c r="J264" s="66"/>
      <c r="K264" s="66"/>
      <c r="L264" s="66"/>
      <c r="M264" s="2"/>
      <c r="N264" s="1"/>
    </row>
    <row r="265" spans="1:22" ht="47.1" customHeight="1" x14ac:dyDescent="0.25">
      <c r="A265" s="1"/>
      <c r="B265" s="169" t="s">
        <v>242</v>
      </c>
      <c r="C265" s="169"/>
      <c r="D265" s="65" t="s">
        <v>243</v>
      </c>
      <c r="E265" s="67" t="s">
        <v>104</v>
      </c>
      <c r="F265" s="67" t="s">
        <v>104</v>
      </c>
      <c r="G265" s="67"/>
      <c r="H265" s="170" t="s">
        <v>104</v>
      </c>
      <c r="I265" s="170"/>
      <c r="J265" s="67" t="s">
        <v>104</v>
      </c>
      <c r="K265" s="67"/>
      <c r="L265" s="67" t="s">
        <v>104</v>
      </c>
      <c r="M265" s="2"/>
      <c r="N265" s="1"/>
    </row>
    <row r="266" spans="1:22" ht="0.95" customHeight="1" x14ac:dyDescent="0.25">
      <c r="A266" s="1"/>
      <c r="B266" s="13"/>
      <c r="C266" s="14"/>
      <c r="D266" s="15"/>
      <c r="E266" s="59"/>
      <c r="F266" s="59"/>
      <c r="G266" s="59"/>
      <c r="H266" s="162"/>
      <c r="I266" s="162"/>
      <c r="J266" s="59"/>
      <c r="K266" s="59"/>
      <c r="L266" s="59"/>
      <c r="M266" s="2"/>
      <c r="N266" s="1"/>
    </row>
    <row r="267" spans="1:22" ht="21" customHeight="1" x14ac:dyDescent="0.25">
      <c r="A267" s="1"/>
      <c r="B267" s="161" t="s">
        <v>237</v>
      </c>
      <c r="C267" s="161"/>
      <c r="D267" s="26" t="s">
        <v>385</v>
      </c>
      <c r="E267" s="60"/>
      <c r="F267" s="60"/>
      <c r="G267" s="60"/>
      <c r="H267" s="163"/>
      <c r="I267" s="163"/>
      <c r="J267" s="60"/>
      <c r="K267" s="60"/>
      <c r="L267" s="60"/>
      <c r="M267" s="2"/>
      <c r="N267" s="1"/>
    </row>
    <row r="268" spans="1:22" ht="0.95" customHeight="1" x14ac:dyDescent="0.25">
      <c r="A268" s="1"/>
      <c r="B268" s="7"/>
      <c r="C268" s="8"/>
      <c r="D268" s="9"/>
      <c r="E268" s="59"/>
      <c r="F268" s="59"/>
      <c r="G268" s="59"/>
      <c r="H268" s="167"/>
      <c r="I268" s="167"/>
      <c r="J268" s="59"/>
      <c r="K268" s="59"/>
      <c r="L268" s="59"/>
      <c r="M268" s="2"/>
      <c r="N268" s="1"/>
    </row>
    <row r="269" spans="1:22" ht="0.95" customHeight="1" x14ac:dyDescent="0.25">
      <c r="A269" s="1"/>
      <c r="B269" s="3"/>
      <c r="C269" s="4"/>
      <c r="D269" s="5"/>
      <c r="E269" s="5"/>
      <c r="F269" s="5"/>
      <c r="G269" s="92"/>
      <c r="H269" s="3"/>
      <c r="I269" s="4"/>
      <c r="J269" s="5"/>
      <c r="K269" s="91"/>
      <c r="L269" s="5"/>
      <c r="M269" s="2"/>
      <c r="N269" s="1"/>
    </row>
    <row r="270" spans="1:22" ht="21" customHeight="1" x14ac:dyDescent="0.25">
      <c r="A270" s="1"/>
      <c r="B270" s="161" t="s">
        <v>251</v>
      </c>
      <c r="C270" s="161"/>
      <c r="D270" s="10" t="s">
        <v>252</v>
      </c>
      <c r="E270" s="90">
        <v>30.9</v>
      </c>
      <c r="F270" s="11">
        <v>715.58</v>
      </c>
      <c r="G270" s="11"/>
      <c r="H270" s="139" t="s">
        <v>253</v>
      </c>
      <c r="I270" s="139"/>
      <c r="J270" s="11">
        <v>799.45</v>
      </c>
      <c r="K270" s="89" t="s">
        <v>410</v>
      </c>
      <c r="L270" s="11" t="s">
        <v>254</v>
      </c>
      <c r="M270" s="2"/>
      <c r="N270" s="1"/>
      <c r="T270" s="83">
        <f>F270+H270-3.56</f>
        <v>799.45</v>
      </c>
      <c r="U270" s="82">
        <f>J270-F270</f>
        <v>83.87</v>
      </c>
      <c r="V270" s="83">
        <f t="shared" ref="V270:V289" si="14">U270/F270*100</f>
        <v>11.72056234103804</v>
      </c>
    </row>
    <row r="271" spans="1:22" ht="6.95" customHeight="1" x14ac:dyDescent="0.25">
      <c r="A271" s="1"/>
      <c r="B271" s="7"/>
      <c r="C271" s="8"/>
      <c r="D271" s="9"/>
      <c r="E271" s="9"/>
      <c r="F271" s="9"/>
      <c r="G271" s="61"/>
      <c r="H271" s="7"/>
      <c r="I271" s="8"/>
      <c r="J271" s="9"/>
      <c r="K271" s="9"/>
      <c r="L271" s="9"/>
      <c r="M271" s="2"/>
      <c r="N271" s="1"/>
      <c r="T271" s="83"/>
      <c r="U271" s="82"/>
      <c r="V271" s="83"/>
    </row>
    <row r="272" spans="1:22" ht="0.95" customHeight="1" x14ac:dyDescent="0.25">
      <c r="A272" s="1"/>
      <c r="B272" s="3"/>
      <c r="C272" s="4"/>
      <c r="D272" s="5"/>
      <c r="E272" s="5"/>
      <c r="F272" s="5"/>
      <c r="G272" s="92"/>
      <c r="H272" s="3"/>
      <c r="I272" s="4"/>
      <c r="J272" s="5"/>
      <c r="K272" s="91"/>
      <c r="L272" s="5"/>
      <c r="M272" s="2"/>
      <c r="N272" s="1"/>
      <c r="T272" s="83">
        <f t="shared" ref="T272:T289" si="15">F272+H272</f>
        <v>0</v>
      </c>
      <c r="U272" s="82">
        <f t="shared" ref="U272:U289" si="16">J272-F272</f>
        <v>0</v>
      </c>
      <c r="V272" s="83" t="e">
        <f t="shared" si="14"/>
        <v>#DIV/0!</v>
      </c>
    </row>
    <row r="273" spans="1:22" ht="21" customHeight="1" x14ac:dyDescent="0.25">
      <c r="A273" s="1"/>
      <c r="C273" s="42" t="s">
        <v>255</v>
      </c>
      <c r="D273" s="10" t="s">
        <v>256</v>
      </c>
      <c r="E273" s="20"/>
      <c r="F273" s="11" t="s">
        <v>257</v>
      </c>
      <c r="G273" s="11"/>
      <c r="H273" s="139" t="s">
        <v>258</v>
      </c>
      <c r="I273" s="139"/>
      <c r="J273" s="11" t="s">
        <v>259</v>
      </c>
      <c r="K273" s="11"/>
      <c r="L273" s="11" t="s">
        <v>260</v>
      </c>
      <c r="M273" s="2"/>
      <c r="N273" s="1"/>
      <c r="T273" s="83">
        <f t="shared" si="15"/>
        <v>50.77</v>
      </c>
      <c r="U273" s="82">
        <f t="shared" si="16"/>
        <v>7.0000000000000284E-2</v>
      </c>
      <c r="V273" s="83">
        <f t="shared" si="14"/>
        <v>0.13806706114398479</v>
      </c>
    </row>
    <row r="274" spans="1:22" ht="6.95" customHeight="1" x14ac:dyDescent="0.25">
      <c r="A274" s="1"/>
      <c r="B274" s="7"/>
      <c r="C274" s="8"/>
      <c r="D274" s="61"/>
      <c r="E274" s="62"/>
      <c r="F274" s="62"/>
      <c r="G274" s="62"/>
      <c r="H274" s="63"/>
      <c r="I274" s="64"/>
      <c r="J274" s="62"/>
      <c r="K274" s="62"/>
      <c r="L274" s="62"/>
      <c r="M274" s="2"/>
      <c r="N274" s="1"/>
      <c r="T274" s="83"/>
      <c r="U274" s="82"/>
      <c r="V274" s="83"/>
    </row>
    <row r="275" spans="1:22" ht="0.95" customHeight="1" x14ac:dyDescent="0.25">
      <c r="A275" s="1"/>
      <c r="B275" s="3"/>
      <c r="C275" s="4"/>
      <c r="D275" s="5"/>
      <c r="E275" s="59"/>
      <c r="F275" s="59"/>
      <c r="G275" s="59"/>
      <c r="H275" s="162"/>
      <c r="I275" s="162"/>
      <c r="J275" s="59"/>
      <c r="K275" s="59"/>
      <c r="L275" s="59"/>
      <c r="M275" s="2"/>
      <c r="N275" s="1"/>
      <c r="T275" s="83">
        <f t="shared" si="15"/>
        <v>0</v>
      </c>
      <c r="U275" s="82">
        <f t="shared" si="16"/>
        <v>0</v>
      </c>
      <c r="V275" s="83" t="e">
        <f t="shared" si="14"/>
        <v>#DIV/0!</v>
      </c>
    </row>
    <row r="276" spans="1:22" ht="21" customHeight="1" x14ac:dyDescent="0.25">
      <c r="A276" s="1"/>
      <c r="B276" s="161" t="s">
        <v>261</v>
      </c>
      <c r="C276" s="161"/>
      <c r="D276" s="10" t="s">
        <v>262</v>
      </c>
      <c r="E276" s="11" t="s">
        <v>263</v>
      </c>
      <c r="F276" s="11" t="s">
        <v>264</v>
      </c>
      <c r="G276" s="60"/>
      <c r="H276" s="163"/>
      <c r="I276" s="163"/>
      <c r="J276" s="11" t="s">
        <v>264</v>
      </c>
      <c r="K276" s="60"/>
      <c r="L276" s="60" t="s">
        <v>383</v>
      </c>
      <c r="M276" s="2"/>
      <c r="N276" s="1"/>
      <c r="T276" s="83">
        <f t="shared" si="15"/>
        <v>28.49</v>
      </c>
      <c r="U276" s="82"/>
      <c r="V276" s="83">
        <f t="shared" si="14"/>
        <v>0</v>
      </c>
    </row>
    <row r="277" spans="1:22" ht="0.95" customHeight="1" x14ac:dyDescent="0.25">
      <c r="A277" s="1"/>
      <c r="B277" s="13"/>
      <c r="C277" s="14"/>
      <c r="D277" s="15"/>
      <c r="E277" s="59"/>
      <c r="F277" s="59"/>
      <c r="G277" s="59"/>
      <c r="H277" s="162"/>
      <c r="I277" s="162"/>
      <c r="J277" s="59"/>
      <c r="K277" s="59"/>
      <c r="L277" s="59"/>
      <c r="M277" s="2"/>
      <c r="N277" s="1"/>
      <c r="T277" s="83">
        <f t="shared" si="15"/>
        <v>0</v>
      </c>
      <c r="U277" s="82"/>
      <c r="V277" s="83" t="e">
        <f t="shared" si="14"/>
        <v>#DIV/0!</v>
      </c>
    </row>
    <row r="278" spans="1:22" ht="6" customHeight="1" x14ac:dyDescent="0.25">
      <c r="A278" s="1"/>
      <c r="B278" s="7"/>
      <c r="C278" s="8"/>
      <c r="D278" s="9"/>
      <c r="E278" s="9"/>
      <c r="F278" s="9"/>
      <c r="G278" s="61"/>
      <c r="H278" s="7"/>
      <c r="I278" s="8"/>
      <c r="J278" s="9"/>
      <c r="K278" s="9"/>
      <c r="L278" s="9"/>
      <c r="M278" s="2"/>
      <c r="N278" s="1"/>
      <c r="T278" s="83"/>
      <c r="U278" s="82"/>
      <c r="V278" s="83"/>
    </row>
    <row r="279" spans="1:22" ht="0.95" customHeight="1" x14ac:dyDescent="0.25">
      <c r="A279" s="1"/>
      <c r="B279" s="3"/>
      <c r="C279" s="4"/>
      <c r="D279" s="5"/>
      <c r="E279" s="5"/>
      <c r="F279" s="5"/>
      <c r="G279" s="92"/>
      <c r="H279" s="3"/>
      <c r="I279" s="4"/>
      <c r="J279" s="5"/>
      <c r="K279" s="91"/>
      <c r="L279" s="5"/>
      <c r="M279" s="2"/>
      <c r="N279" s="1"/>
      <c r="T279" s="83">
        <f t="shared" si="15"/>
        <v>0</v>
      </c>
      <c r="U279" s="82">
        <f t="shared" si="16"/>
        <v>0</v>
      </c>
      <c r="V279" s="83" t="e">
        <f t="shared" si="14"/>
        <v>#DIV/0!</v>
      </c>
    </row>
    <row r="280" spans="1:22" ht="21" customHeight="1" x14ac:dyDescent="0.25">
      <c r="A280" s="1"/>
      <c r="C280" s="42" t="s">
        <v>265</v>
      </c>
      <c r="D280" s="10" t="s">
        <v>266</v>
      </c>
      <c r="E280" s="11"/>
      <c r="F280" s="11" t="s">
        <v>267</v>
      </c>
      <c r="G280" s="11"/>
      <c r="H280" s="139"/>
      <c r="I280" s="139"/>
      <c r="J280" s="11" t="s">
        <v>267</v>
      </c>
      <c r="K280" s="11"/>
      <c r="L280" s="11" t="s">
        <v>383</v>
      </c>
      <c r="M280" s="2"/>
      <c r="N280" s="1"/>
      <c r="T280" s="83">
        <f t="shared" si="15"/>
        <v>2.1800000000000002</v>
      </c>
      <c r="U280" s="82"/>
      <c r="V280" s="83">
        <f t="shared" si="14"/>
        <v>0</v>
      </c>
    </row>
    <row r="281" spans="1:22" ht="6.95" customHeight="1" x14ac:dyDescent="0.25">
      <c r="A281" s="1"/>
      <c r="B281" s="7"/>
      <c r="C281" s="8"/>
      <c r="D281" s="9"/>
      <c r="E281" s="9"/>
      <c r="F281" s="9"/>
      <c r="G281" s="61"/>
      <c r="H281" s="7"/>
      <c r="I281" s="8"/>
      <c r="J281" s="9"/>
      <c r="K281" s="9"/>
      <c r="L281" s="9"/>
      <c r="M281" s="2"/>
      <c r="N281" s="1"/>
      <c r="T281" s="83"/>
      <c r="U281" s="82"/>
      <c r="V281" s="83"/>
    </row>
    <row r="282" spans="1:22" ht="0.95" customHeight="1" x14ac:dyDescent="0.25">
      <c r="A282" s="1"/>
      <c r="B282" s="3"/>
      <c r="C282" s="4"/>
      <c r="D282" s="5"/>
      <c r="E282" s="5"/>
      <c r="F282" s="5"/>
      <c r="G282" s="92"/>
      <c r="H282" s="3"/>
      <c r="I282" s="4"/>
      <c r="J282" s="5"/>
      <c r="K282" s="91"/>
      <c r="L282" s="5"/>
      <c r="M282" s="2"/>
      <c r="N282" s="1"/>
      <c r="T282" s="83">
        <f t="shared" si="15"/>
        <v>0</v>
      </c>
      <c r="U282" s="82">
        <f t="shared" si="16"/>
        <v>0</v>
      </c>
      <c r="V282" s="83" t="e">
        <f t="shared" si="14"/>
        <v>#DIV/0!</v>
      </c>
    </row>
    <row r="283" spans="1:22" ht="21" customHeight="1" x14ac:dyDescent="0.25">
      <c r="A283" s="1"/>
      <c r="C283" s="42" t="s">
        <v>268</v>
      </c>
      <c r="D283" s="10" t="s">
        <v>269</v>
      </c>
      <c r="E283" s="11" t="s">
        <v>270</v>
      </c>
      <c r="F283" s="11" t="s">
        <v>271</v>
      </c>
      <c r="G283" s="11"/>
      <c r="H283" s="139"/>
      <c r="I283" s="139"/>
      <c r="J283" s="11" t="s">
        <v>271</v>
      </c>
      <c r="K283" s="11"/>
      <c r="L283" s="11" t="s">
        <v>383</v>
      </c>
      <c r="M283" s="2"/>
      <c r="N283" s="1"/>
      <c r="T283" s="83">
        <f t="shared" si="15"/>
        <v>49.79</v>
      </c>
      <c r="U283" s="82"/>
      <c r="V283" s="83">
        <f t="shared" si="14"/>
        <v>0</v>
      </c>
    </row>
    <row r="284" spans="1:22" ht="6.95" customHeight="1" x14ac:dyDescent="0.25">
      <c r="A284" s="1"/>
      <c r="B284" s="7"/>
      <c r="C284" s="8"/>
      <c r="D284" s="9"/>
      <c r="E284" s="9"/>
      <c r="F284" s="9"/>
      <c r="G284" s="61"/>
      <c r="H284" s="7"/>
      <c r="I284" s="8"/>
      <c r="J284" s="9"/>
      <c r="K284" s="9"/>
      <c r="L284" s="9"/>
      <c r="M284" s="2"/>
      <c r="N284" s="1"/>
      <c r="T284" s="83"/>
      <c r="U284" s="82"/>
      <c r="V284" s="83"/>
    </row>
    <row r="285" spans="1:22" ht="0.95" customHeight="1" x14ac:dyDescent="0.25">
      <c r="A285" s="1"/>
      <c r="B285" s="3"/>
      <c r="C285" s="4"/>
      <c r="D285" s="5"/>
      <c r="E285" s="5"/>
      <c r="F285" s="5"/>
      <c r="G285" s="92"/>
      <c r="H285" s="3"/>
      <c r="I285" s="4"/>
      <c r="J285" s="5"/>
      <c r="K285" s="91"/>
      <c r="L285" s="5"/>
      <c r="M285" s="2"/>
      <c r="N285" s="1"/>
      <c r="T285" s="83">
        <f t="shared" si="15"/>
        <v>0</v>
      </c>
      <c r="U285" s="82">
        <f t="shared" si="16"/>
        <v>0</v>
      </c>
      <c r="V285" s="83" t="e">
        <f t="shared" si="14"/>
        <v>#DIV/0!</v>
      </c>
    </row>
    <row r="286" spans="1:22" ht="21" customHeight="1" x14ac:dyDescent="0.25">
      <c r="A286" s="1"/>
      <c r="C286" s="18" t="s">
        <v>272</v>
      </c>
      <c r="D286" s="10" t="s">
        <v>273</v>
      </c>
      <c r="E286" s="11" t="s">
        <v>274</v>
      </c>
      <c r="F286" s="11">
        <v>360.85</v>
      </c>
      <c r="G286" s="89" t="s">
        <v>411</v>
      </c>
      <c r="H286" s="139" t="s">
        <v>275</v>
      </c>
      <c r="I286" s="139"/>
      <c r="J286" s="11">
        <v>362.85</v>
      </c>
      <c r="K286" s="11"/>
      <c r="L286" s="11" t="s">
        <v>276</v>
      </c>
      <c r="M286" s="2"/>
      <c r="N286" s="1"/>
      <c r="T286" s="83">
        <f t="shared" si="15"/>
        <v>362.85</v>
      </c>
      <c r="U286" s="82">
        <f t="shared" si="16"/>
        <v>2</v>
      </c>
      <c r="V286" s="83">
        <f t="shared" si="14"/>
        <v>0.55424691700152418</v>
      </c>
    </row>
    <row r="287" spans="1:22" ht="6.95" customHeight="1" x14ac:dyDescent="0.25">
      <c r="A287" s="1"/>
      <c r="B287" s="7"/>
      <c r="C287" s="8"/>
      <c r="D287" s="9"/>
      <c r="E287" s="9"/>
      <c r="F287" s="9"/>
      <c r="G287" s="61"/>
      <c r="H287" s="7"/>
      <c r="I287" s="8"/>
      <c r="J287" s="9"/>
      <c r="K287" s="9"/>
      <c r="L287" s="9"/>
      <c r="M287" s="2"/>
      <c r="N287" s="1"/>
      <c r="T287" s="83"/>
      <c r="U287" s="82"/>
      <c r="V287" s="83"/>
    </row>
    <row r="288" spans="1:22" ht="0.95" customHeight="1" x14ac:dyDescent="0.25">
      <c r="A288" s="1"/>
      <c r="B288" s="3"/>
      <c r="C288" s="4"/>
      <c r="D288" s="5"/>
      <c r="E288" s="5"/>
      <c r="F288" s="5"/>
      <c r="G288" s="92"/>
      <c r="H288" s="3"/>
      <c r="I288" s="4"/>
      <c r="J288" s="5"/>
      <c r="K288" s="91"/>
      <c r="L288" s="5"/>
      <c r="M288" s="2"/>
      <c r="N288" s="1"/>
      <c r="T288" s="83">
        <f t="shared" si="15"/>
        <v>0</v>
      </c>
      <c r="U288" s="82">
        <f t="shared" si="16"/>
        <v>0</v>
      </c>
      <c r="V288" s="83" t="e">
        <f t="shared" si="14"/>
        <v>#DIV/0!</v>
      </c>
    </row>
    <row r="289" spans="1:22" ht="21" customHeight="1" x14ac:dyDescent="0.25">
      <c r="A289" s="1"/>
      <c r="C289" s="31" t="s">
        <v>277</v>
      </c>
      <c r="D289" s="32" t="s">
        <v>278</v>
      </c>
      <c r="E289" s="33" t="s">
        <v>279</v>
      </c>
      <c r="F289" s="112">
        <v>2905.99</v>
      </c>
      <c r="G289" s="111" t="s">
        <v>412</v>
      </c>
      <c r="H289" s="144" t="s">
        <v>280</v>
      </c>
      <c r="I289" s="144"/>
      <c r="J289" s="112">
        <v>3014.63</v>
      </c>
      <c r="K289" s="33"/>
      <c r="L289" s="33" t="s">
        <v>228</v>
      </c>
      <c r="M289" s="34"/>
      <c r="N289" s="30"/>
      <c r="T289" s="83">
        <f t="shared" si="15"/>
        <v>3014.6299999999997</v>
      </c>
      <c r="U289" s="82">
        <f t="shared" si="16"/>
        <v>108.64000000000033</v>
      </c>
      <c r="V289" s="83">
        <f t="shared" si="14"/>
        <v>3.7384849913454739</v>
      </c>
    </row>
    <row r="290" spans="1:22" ht="6.95" customHeight="1" x14ac:dyDescent="0.25">
      <c r="A290" s="1"/>
      <c r="B290" s="7"/>
      <c r="C290" s="8"/>
      <c r="D290" s="9"/>
      <c r="E290" s="9"/>
      <c r="F290" s="9"/>
      <c r="G290" s="61"/>
      <c r="H290" s="7"/>
      <c r="I290" s="8"/>
      <c r="J290" s="9"/>
      <c r="K290" s="9"/>
      <c r="L290" s="9"/>
      <c r="M290" s="2"/>
      <c r="N290" s="1"/>
    </row>
    <row r="291" spans="1:22" ht="0.95" customHeight="1" x14ac:dyDescent="0.25">
      <c r="A291" s="1"/>
      <c r="B291" s="3"/>
      <c r="C291" s="4"/>
      <c r="D291" s="5"/>
      <c r="E291" s="5"/>
      <c r="F291" s="5"/>
      <c r="G291" s="92"/>
      <c r="H291" s="3"/>
      <c r="I291" s="4"/>
      <c r="J291" s="5"/>
      <c r="K291" s="91"/>
      <c r="L291" s="5"/>
      <c r="M291" s="2"/>
      <c r="N291" s="1"/>
    </row>
    <row r="292" spans="1:22" ht="12.75" customHeight="1" x14ac:dyDescent="0.25">
      <c r="A292" s="1"/>
      <c r="C292" s="115" t="s">
        <v>410</v>
      </c>
      <c r="D292" s="132" t="s">
        <v>428</v>
      </c>
      <c r="E292" s="132"/>
      <c r="F292" s="132"/>
      <c r="G292" s="132"/>
      <c r="H292" s="132"/>
      <c r="I292" s="132"/>
      <c r="J292" s="132"/>
      <c r="K292" s="20"/>
      <c r="L292" s="11"/>
      <c r="M292" s="2"/>
      <c r="N292" s="1"/>
    </row>
    <row r="293" spans="1:22" ht="6.75" hidden="1" customHeight="1" x14ac:dyDescent="0.25">
      <c r="A293" s="1"/>
      <c r="B293" s="7"/>
      <c r="C293" s="116"/>
      <c r="D293" s="62"/>
      <c r="E293" s="62"/>
      <c r="F293" s="62"/>
      <c r="G293" s="62"/>
      <c r="H293" s="63"/>
      <c r="I293" s="64"/>
      <c r="J293" s="62"/>
      <c r="K293" s="117"/>
      <c r="L293" s="9"/>
      <c r="M293" s="2"/>
      <c r="N293" s="1"/>
    </row>
    <row r="294" spans="1:22" ht="0.95" customHeight="1" x14ac:dyDescent="0.25">
      <c r="A294" s="1"/>
      <c r="B294" s="3"/>
      <c r="C294" s="4"/>
      <c r="D294" s="55"/>
      <c r="E294" s="55"/>
      <c r="F294" s="55"/>
      <c r="G294" s="95"/>
      <c r="H294" s="53"/>
      <c r="I294" s="54"/>
      <c r="J294" s="55"/>
      <c r="K294" s="91"/>
      <c r="L294" s="5"/>
      <c r="M294" s="2"/>
      <c r="N294" s="1"/>
    </row>
    <row r="295" spans="1:22" ht="11.25" customHeight="1" x14ac:dyDescent="0.25">
      <c r="A295" s="1"/>
      <c r="C295" s="118" t="s">
        <v>411</v>
      </c>
      <c r="D295" s="131" t="s">
        <v>429</v>
      </c>
      <c r="E295" s="131"/>
      <c r="F295" s="131"/>
      <c r="G295" s="131"/>
      <c r="H295" s="131"/>
      <c r="I295" s="131"/>
      <c r="J295" s="131"/>
      <c r="K295" s="164"/>
      <c r="L295" s="165"/>
      <c r="M295" s="2"/>
      <c r="N295" s="1"/>
    </row>
    <row r="296" spans="1:22" ht="8.25" hidden="1" customHeight="1" x14ac:dyDescent="0.25">
      <c r="A296" s="1"/>
      <c r="B296" s="7"/>
      <c r="D296" s="131"/>
      <c r="E296" s="131"/>
      <c r="F296" s="131"/>
      <c r="G296" s="131"/>
      <c r="H296" s="131"/>
      <c r="I296" s="131"/>
      <c r="J296" s="131"/>
      <c r="K296" s="164"/>
      <c r="L296" s="165"/>
      <c r="M296" s="2"/>
      <c r="N296" s="1"/>
    </row>
    <row r="297" spans="1:22" ht="6.75" customHeight="1" x14ac:dyDescent="0.25">
      <c r="A297" s="1"/>
      <c r="B297" s="3"/>
      <c r="C297" s="119"/>
      <c r="D297" s="131"/>
      <c r="E297" s="131"/>
      <c r="F297" s="131"/>
      <c r="G297" s="131"/>
      <c r="H297" s="131"/>
      <c r="I297" s="131"/>
      <c r="J297" s="131"/>
      <c r="K297" s="164"/>
      <c r="L297" s="165"/>
      <c r="M297" s="2"/>
      <c r="N297" s="1"/>
    </row>
    <row r="298" spans="1:22" ht="13.5" customHeight="1" x14ac:dyDescent="0.25">
      <c r="A298" s="1"/>
      <c r="C298" s="120" t="s">
        <v>412</v>
      </c>
      <c r="D298" s="133" t="s">
        <v>430</v>
      </c>
      <c r="E298" s="133"/>
      <c r="F298" s="133"/>
      <c r="G298" s="133"/>
      <c r="H298" s="133"/>
      <c r="I298" s="166"/>
      <c r="J298" s="166"/>
      <c r="K298" s="166"/>
      <c r="L298" s="166"/>
      <c r="M298" s="2"/>
      <c r="N298" s="1"/>
    </row>
    <row r="299" spans="1:22" ht="15.75" customHeight="1" x14ac:dyDescent="0.25">
      <c r="A299" s="1"/>
      <c r="B299" s="7"/>
      <c r="C299" s="114" t="s">
        <v>383</v>
      </c>
      <c r="D299" s="122" t="s">
        <v>420</v>
      </c>
      <c r="E299" s="9"/>
      <c r="F299" s="9"/>
      <c r="G299" s="61"/>
      <c r="H299" s="7"/>
      <c r="I299" s="8"/>
      <c r="J299" s="9"/>
      <c r="K299" s="9"/>
      <c r="L299" s="9"/>
      <c r="M299" s="2"/>
      <c r="N299" s="1"/>
    </row>
    <row r="300" spans="1:22" ht="0.95" customHeight="1" x14ac:dyDescent="0.25">
      <c r="A300" s="1"/>
      <c r="B300" s="3"/>
      <c r="C300" s="4"/>
      <c r="D300" s="5"/>
      <c r="E300" s="5"/>
      <c r="F300" s="5"/>
      <c r="G300" s="92"/>
      <c r="H300" s="3"/>
      <c r="I300" s="4"/>
      <c r="J300" s="5"/>
      <c r="K300" s="91"/>
      <c r="L300" s="5"/>
      <c r="M300" s="2"/>
      <c r="N300" s="1"/>
    </row>
    <row r="301" spans="1:22" ht="12.75" customHeight="1" x14ac:dyDescent="0.25">
      <c r="A301" s="1"/>
      <c r="M301" s="2"/>
      <c r="N301" s="1"/>
    </row>
    <row r="302" spans="1:22" ht="6.95" customHeight="1" x14ac:dyDescent="0.25">
      <c r="A302" s="1"/>
      <c r="B302" s="7"/>
      <c r="C302" s="8"/>
      <c r="D302" s="9"/>
      <c r="E302" s="9"/>
      <c r="F302" s="9"/>
      <c r="G302" s="61"/>
      <c r="H302" s="7"/>
      <c r="I302" s="8"/>
      <c r="J302" s="9"/>
      <c r="K302" s="9"/>
      <c r="L302" s="9"/>
      <c r="M302" s="2"/>
      <c r="N302" s="1"/>
    </row>
    <row r="303" spans="1:22" ht="0.95" customHeight="1" x14ac:dyDescent="0.25">
      <c r="A303" s="1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1"/>
    </row>
    <row r="304" spans="1:22" ht="72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22" ht="32.1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22" ht="15" customHeight="1" x14ac:dyDescent="0.25">
      <c r="A306" s="1"/>
      <c r="B306" s="157" t="s">
        <v>281</v>
      </c>
      <c r="C306" s="157"/>
      <c r="D306" s="157"/>
      <c r="E306" s="157"/>
      <c r="F306" s="157"/>
      <c r="G306" s="157"/>
      <c r="H306" s="157"/>
      <c r="I306" s="157"/>
      <c r="J306" s="157"/>
      <c r="K306" s="157"/>
      <c r="L306" s="157"/>
      <c r="M306" s="1"/>
      <c r="N306" s="1"/>
    </row>
    <row r="307" spans="1:22" ht="3" customHeight="1" thickBot="1" x14ac:dyDescent="0.3">
      <c r="A307" s="1"/>
      <c r="B307" s="2"/>
      <c r="C307" s="1"/>
      <c r="D307" s="1"/>
      <c r="E307" s="1"/>
      <c r="F307" s="1"/>
      <c r="G307" s="1"/>
      <c r="H307" s="1"/>
      <c r="I307" s="1"/>
      <c r="J307" s="1"/>
      <c r="K307" s="1"/>
      <c r="L307" s="2"/>
      <c r="M307" s="1"/>
      <c r="N307" s="1"/>
    </row>
    <row r="308" spans="1:22" ht="18" customHeight="1" thickBot="1" x14ac:dyDescent="0.3">
      <c r="A308" s="1"/>
      <c r="B308" s="156" t="s">
        <v>1</v>
      </c>
      <c r="C308" s="156"/>
      <c r="D308" s="156"/>
      <c r="E308" s="156"/>
      <c r="F308" s="156"/>
      <c r="G308" s="156"/>
      <c r="H308" s="156"/>
      <c r="I308" s="155" t="s">
        <v>55</v>
      </c>
      <c r="J308" s="155"/>
      <c r="K308" s="155"/>
      <c r="L308" s="155"/>
      <c r="M308" s="1"/>
      <c r="N308" s="1"/>
    </row>
    <row r="309" spans="1:22" ht="0.95" customHeight="1" x14ac:dyDescent="0.25">
      <c r="A309" s="1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1"/>
      <c r="N309" s="1"/>
    </row>
    <row r="310" spans="1:22" ht="2.1" customHeight="1" x14ac:dyDescent="0.25">
      <c r="A310" s="1"/>
      <c r="B310" s="3"/>
      <c r="C310" s="4"/>
      <c r="D310" s="5"/>
      <c r="E310" s="5"/>
      <c r="F310" s="5"/>
      <c r="G310" s="92"/>
      <c r="H310" s="3"/>
      <c r="I310" s="4"/>
      <c r="J310" s="5"/>
      <c r="K310" s="91"/>
      <c r="L310" s="5"/>
      <c r="M310" s="2"/>
      <c r="N310" s="1"/>
    </row>
    <row r="311" spans="1:22" ht="48" customHeight="1" thickBot="1" x14ac:dyDescent="0.3">
      <c r="A311" s="1"/>
      <c r="B311" s="147" t="s">
        <v>2</v>
      </c>
      <c r="C311" s="148"/>
      <c r="D311" s="6" t="s">
        <v>3</v>
      </c>
      <c r="E311" s="6" t="s">
        <v>4</v>
      </c>
      <c r="F311" s="6" t="s">
        <v>5</v>
      </c>
      <c r="G311" s="6"/>
      <c r="H311" s="150" t="s">
        <v>6</v>
      </c>
      <c r="I311" s="150"/>
      <c r="J311" s="6" t="s">
        <v>7</v>
      </c>
      <c r="K311" s="6"/>
      <c r="L311" s="6" t="s">
        <v>8</v>
      </c>
      <c r="M311" s="2"/>
      <c r="N311" s="1"/>
    </row>
    <row r="312" spans="1:22" ht="14.1" customHeight="1" x14ac:dyDescent="0.25">
      <c r="A312" s="1"/>
      <c r="B312" s="7"/>
      <c r="C312" s="8"/>
      <c r="D312" s="9"/>
      <c r="E312" s="9"/>
      <c r="F312" s="9"/>
      <c r="G312" s="9"/>
      <c r="H312" s="151" t="s">
        <v>9</v>
      </c>
      <c r="I312" s="151"/>
      <c r="J312" s="9"/>
      <c r="K312" s="9"/>
      <c r="L312" s="9"/>
      <c r="M312" s="2"/>
      <c r="N312" s="1"/>
    </row>
    <row r="313" spans="1:22" ht="47.1" customHeight="1" x14ac:dyDescent="0.25">
      <c r="A313" s="1"/>
      <c r="B313" s="145" t="s">
        <v>242</v>
      </c>
      <c r="C313" s="146"/>
      <c r="D313" s="16" t="s">
        <v>282</v>
      </c>
      <c r="E313" s="17" t="s">
        <v>104</v>
      </c>
      <c r="F313" s="17" t="s">
        <v>104</v>
      </c>
      <c r="G313" s="17"/>
      <c r="H313" s="152" t="s">
        <v>104</v>
      </c>
      <c r="I313" s="152"/>
      <c r="J313" s="17" t="s">
        <v>104</v>
      </c>
      <c r="K313" s="17"/>
      <c r="L313" s="17" t="s">
        <v>104</v>
      </c>
      <c r="M313" s="2"/>
      <c r="N313" s="1"/>
    </row>
    <row r="314" spans="1:22" ht="0.95" customHeight="1" x14ac:dyDescent="0.25">
      <c r="A314" s="1"/>
      <c r="B314" s="13"/>
      <c r="C314" s="14"/>
      <c r="D314" s="15"/>
      <c r="E314" s="15"/>
      <c r="F314" s="15"/>
      <c r="G314" s="93"/>
      <c r="H314" s="13"/>
      <c r="I314" s="14"/>
      <c r="J314" s="15"/>
      <c r="K314" s="15"/>
      <c r="L314" s="15"/>
      <c r="M314" s="2"/>
      <c r="N314" s="1"/>
    </row>
    <row r="315" spans="1:22" ht="21" customHeight="1" x14ac:dyDescent="0.25">
      <c r="A315" s="1"/>
      <c r="B315" s="136" t="s">
        <v>283</v>
      </c>
      <c r="C315" s="137"/>
      <c r="D315" s="10" t="s">
        <v>284</v>
      </c>
      <c r="E315" s="11" t="s">
        <v>285</v>
      </c>
      <c r="F315" s="11" t="s">
        <v>286</v>
      </c>
      <c r="G315" s="11"/>
      <c r="H315" s="139" t="s">
        <v>287</v>
      </c>
      <c r="I315" s="139"/>
      <c r="J315" s="11" t="s">
        <v>288</v>
      </c>
      <c r="K315" s="11"/>
      <c r="L315" s="11" t="s">
        <v>289</v>
      </c>
      <c r="M315" s="2"/>
      <c r="N315" s="1"/>
      <c r="T315" s="83">
        <f t="shared" ref="T315:T323" si="17">F315+H315</f>
        <v>935.2700000000001</v>
      </c>
      <c r="U315" s="82">
        <f t="shared" ref="U315:U324" si="18">J315-F315</f>
        <v>14.699999999999932</v>
      </c>
      <c r="V315" s="83">
        <f>U315/F315*100</f>
        <v>1.5968367424530381</v>
      </c>
    </row>
    <row r="316" spans="1:22" ht="0.95" customHeight="1" x14ac:dyDescent="0.25">
      <c r="A316" s="1"/>
      <c r="B316" s="7"/>
      <c r="C316" s="8"/>
      <c r="D316" s="9"/>
      <c r="E316" s="9"/>
      <c r="F316" s="9"/>
      <c r="G316" s="61"/>
      <c r="H316" s="7"/>
      <c r="I316" s="8"/>
      <c r="J316" s="9"/>
      <c r="K316" s="9"/>
      <c r="L316" s="9"/>
      <c r="M316" s="2"/>
      <c r="N316" s="1"/>
      <c r="T316" s="83">
        <f t="shared" si="17"/>
        <v>0</v>
      </c>
      <c r="U316" s="82">
        <f t="shared" si="18"/>
        <v>0</v>
      </c>
      <c r="V316" s="83" t="e">
        <f>U316/F316*100</f>
        <v>#DIV/0!</v>
      </c>
    </row>
    <row r="317" spans="1:22" ht="0.95" customHeight="1" x14ac:dyDescent="0.25">
      <c r="A317" s="1"/>
      <c r="B317" s="3"/>
      <c r="C317" s="4"/>
      <c r="D317" s="5"/>
      <c r="E317" s="5"/>
      <c r="F317" s="5"/>
      <c r="G317" s="92"/>
      <c r="H317" s="3"/>
      <c r="I317" s="4"/>
      <c r="J317" s="5"/>
      <c r="K317" s="91"/>
      <c r="L317" s="5"/>
      <c r="M317" s="2"/>
      <c r="N317" s="1"/>
      <c r="T317" s="83">
        <f t="shared" si="17"/>
        <v>0</v>
      </c>
      <c r="U317" s="82">
        <f t="shared" si="18"/>
        <v>0</v>
      </c>
      <c r="V317" s="83" t="e">
        <f>U317/F317*100</f>
        <v>#DIV/0!</v>
      </c>
    </row>
    <row r="318" spans="1:22" ht="21" customHeight="1" x14ac:dyDescent="0.25">
      <c r="A318" s="1"/>
      <c r="B318" s="136" t="s">
        <v>290</v>
      </c>
      <c r="C318" s="137"/>
      <c r="D318" s="10" t="s">
        <v>291</v>
      </c>
      <c r="E318" s="11"/>
      <c r="F318" s="11" t="s">
        <v>292</v>
      </c>
      <c r="G318" s="11"/>
      <c r="H318" s="139"/>
      <c r="I318" s="139"/>
      <c r="J318" s="11" t="s">
        <v>292</v>
      </c>
      <c r="K318" s="11"/>
      <c r="L318" s="11" t="s">
        <v>383</v>
      </c>
      <c r="M318" s="2"/>
      <c r="N318" s="1"/>
      <c r="T318" s="83">
        <f t="shared" si="17"/>
        <v>0.02</v>
      </c>
      <c r="U318" s="82"/>
      <c r="V318" s="83"/>
    </row>
    <row r="319" spans="1:22" ht="6.95" customHeight="1" x14ac:dyDescent="0.25">
      <c r="A319" s="1"/>
      <c r="B319" s="7"/>
      <c r="C319" s="8"/>
      <c r="D319" s="9"/>
      <c r="E319" s="9"/>
      <c r="F319" s="9"/>
      <c r="G319" s="61"/>
      <c r="H319" s="7"/>
      <c r="I319" s="8"/>
      <c r="J319" s="9"/>
      <c r="K319" s="9"/>
      <c r="L319" s="9"/>
      <c r="M319" s="2"/>
      <c r="N319" s="1"/>
      <c r="T319" s="83"/>
      <c r="U319" s="82"/>
      <c r="V319" s="83"/>
    </row>
    <row r="320" spans="1:22" ht="0.95" customHeight="1" x14ac:dyDescent="0.25">
      <c r="A320" s="1"/>
      <c r="B320" s="3"/>
      <c r="C320" s="4"/>
      <c r="D320" s="5"/>
      <c r="E320" s="5"/>
      <c r="F320" s="5"/>
      <c r="G320" s="92"/>
      <c r="H320" s="3"/>
      <c r="I320" s="4"/>
      <c r="J320" s="5"/>
      <c r="K320" s="91"/>
      <c r="L320" s="5"/>
      <c r="M320" s="2"/>
      <c r="N320" s="1"/>
      <c r="T320" s="83">
        <f t="shared" si="17"/>
        <v>0</v>
      </c>
      <c r="U320" s="82">
        <f t="shared" si="18"/>
        <v>0</v>
      </c>
      <c r="V320" s="83" t="e">
        <f>U320/F320*100</f>
        <v>#DIV/0!</v>
      </c>
    </row>
    <row r="321" spans="1:22" ht="21" customHeight="1" x14ac:dyDescent="0.25">
      <c r="A321" s="1"/>
      <c r="B321" s="136" t="s">
        <v>293</v>
      </c>
      <c r="C321" s="137"/>
      <c r="D321" s="10" t="s">
        <v>294</v>
      </c>
      <c r="E321" s="57">
        <v>243.74</v>
      </c>
      <c r="F321" s="11" t="s">
        <v>295</v>
      </c>
      <c r="G321" s="11"/>
      <c r="H321" s="139" t="s">
        <v>296</v>
      </c>
      <c r="I321" s="139"/>
      <c r="J321" s="11" t="s">
        <v>297</v>
      </c>
      <c r="K321" s="11"/>
      <c r="L321" s="11" t="s">
        <v>298</v>
      </c>
      <c r="M321" s="2"/>
      <c r="N321" s="1"/>
      <c r="T321" s="83">
        <f t="shared" si="17"/>
        <v>2577.5700000000002</v>
      </c>
      <c r="U321" s="82">
        <f t="shared" si="18"/>
        <v>335.05000000000018</v>
      </c>
      <c r="V321" s="83">
        <f>U321/F321*100</f>
        <v>14.940780907193702</v>
      </c>
    </row>
    <row r="322" spans="1:22" ht="6.95" customHeight="1" thickBot="1" x14ac:dyDescent="0.3">
      <c r="A322" s="1"/>
      <c r="B322" s="7"/>
      <c r="C322" s="8"/>
      <c r="D322" s="9"/>
      <c r="E322" s="9"/>
      <c r="F322" s="9"/>
      <c r="G322" s="61"/>
      <c r="H322" s="7"/>
      <c r="I322" s="8"/>
      <c r="J322" s="9"/>
      <c r="K322" s="9"/>
      <c r="L322" s="9"/>
      <c r="M322" s="2"/>
      <c r="N322" s="1"/>
      <c r="T322" s="83"/>
      <c r="U322" s="82"/>
      <c r="V322" s="83"/>
    </row>
    <row r="323" spans="1:22" ht="0.95" customHeight="1" x14ac:dyDescent="0.25">
      <c r="A323" s="1"/>
      <c r="B323" s="3"/>
      <c r="C323" s="4"/>
      <c r="D323" s="5"/>
      <c r="E323" s="12"/>
      <c r="F323" s="12"/>
      <c r="G323" s="12"/>
      <c r="H323" s="138"/>
      <c r="I323" s="138"/>
      <c r="J323" s="12"/>
      <c r="K323" s="12"/>
      <c r="L323" s="12"/>
      <c r="M323" s="2"/>
      <c r="N323" s="1"/>
      <c r="T323" s="83">
        <f t="shared" si="17"/>
        <v>0</v>
      </c>
      <c r="U323" s="82">
        <f t="shared" si="18"/>
        <v>0</v>
      </c>
      <c r="V323" s="83" t="e">
        <f>U323/F323*100</f>
        <v>#DIV/0!</v>
      </c>
    </row>
    <row r="324" spans="1:22" ht="21" customHeight="1" thickBot="1" x14ac:dyDescent="0.3">
      <c r="A324" s="1"/>
      <c r="B324" s="136"/>
      <c r="C324" s="137"/>
      <c r="D324" s="26" t="s">
        <v>386</v>
      </c>
      <c r="E324" s="11" t="s">
        <v>299</v>
      </c>
      <c r="F324" s="98">
        <f>F321+F318+F315+F289+F286+F283+F280+F276+F273+F270</f>
        <v>7276.6900000000005</v>
      </c>
      <c r="G324" s="89" t="s">
        <v>413</v>
      </c>
      <c r="H324" s="139" t="s">
        <v>300</v>
      </c>
      <c r="I324" s="139"/>
      <c r="J324" s="28">
        <f>J321+J318+J315+J289+J286+J283+J280+J276+J273+J270</f>
        <v>7821.02</v>
      </c>
      <c r="K324" s="89" t="s">
        <v>414</v>
      </c>
      <c r="L324" s="11" t="s">
        <v>301</v>
      </c>
      <c r="M324" s="2"/>
      <c r="N324" s="1"/>
      <c r="T324" s="83">
        <f>F324+H324-3.56</f>
        <v>7821.02</v>
      </c>
      <c r="U324" s="82">
        <f t="shared" si="18"/>
        <v>544.32999999999993</v>
      </c>
      <c r="V324" s="83">
        <f>U324/F324*100</f>
        <v>7.4804615834946926</v>
      </c>
    </row>
    <row r="325" spans="1:22" ht="0.95" customHeight="1" x14ac:dyDescent="0.25">
      <c r="A325" s="1"/>
      <c r="B325" s="13"/>
      <c r="C325" s="14"/>
      <c r="D325" s="15"/>
      <c r="E325" s="12"/>
      <c r="F325" s="12"/>
      <c r="G325" s="12"/>
      <c r="H325" s="138"/>
      <c r="I325" s="138"/>
      <c r="J325" s="12"/>
      <c r="K325" s="12"/>
      <c r="L325" s="12"/>
      <c r="M325" s="2"/>
      <c r="N325" s="1"/>
      <c r="T325" s="83">
        <f t="shared" ref="T325:T330" si="19">F325+H325-3.56</f>
        <v>-3.56</v>
      </c>
      <c r="V325" s="83" t="e">
        <f>U325/F325*100</f>
        <v>#DIV/0!</v>
      </c>
    </row>
    <row r="326" spans="1:22" ht="6" customHeight="1" x14ac:dyDescent="0.25">
      <c r="A326" s="1"/>
      <c r="B326" s="7"/>
      <c r="C326" s="8"/>
      <c r="D326" s="9"/>
      <c r="E326" s="9"/>
      <c r="F326" s="9"/>
      <c r="G326" s="61"/>
      <c r="H326" s="7"/>
      <c r="I326" s="8"/>
      <c r="J326" s="9"/>
      <c r="K326" s="9"/>
      <c r="L326" s="9"/>
      <c r="M326" s="2"/>
      <c r="N326" s="1"/>
      <c r="T326" s="83"/>
    </row>
    <row r="327" spans="1:22" ht="0.95" customHeight="1" x14ac:dyDescent="0.25">
      <c r="A327" s="1"/>
      <c r="B327" s="3"/>
      <c r="C327" s="4"/>
      <c r="D327" s="5"/>
      <c r="E327" s="5"/>
      <c r="F327" s="5"/>
      <c r="G327" s="92"/>
      <c r="H327" s="3"/>
      <c r="I327" s="4"/>
      <c r="J327" s="5"/>
      <c r="K327" s="91"/>
      <c r="L327" s="5"/>
      <c r="M327" s="2"/>
      <c r="N327" s="1"/>
      <c r="T327" s="83">
        <f t="shared" si="19"/>
        <v>-3.56</v>
      </c>
    </row>
    <row r="328" spans="1:22" ht="21" customHeight="1" x14ac:dyDescent="0.25">
      <c r="A328" s="1"/>
      <c r="B328" s="136" t="s">
        <v>99</v>
      </c>
      <c r="C328" s="137"/>
      <c r="D328" s="10" t="s">
        <v>302</v>
      </c>
      <c r="E328" s="11"/>
      <c r="F328" s="11"/>
      <c r="G328" s="11"/>
      <c r="H328" s="139"/>
      <c r="I328" s="139"/>
      <c r="J328" s="11"/>
      <c r="K328" s="11"/>
      <c r="L328" s="11"/>
      <c r="M328" s="2"/>
      <c r="N328" s="1"/>
      <c r="T328" s="83"/>
    </row>
    <row r="329" spans="1:22" ht="6.95" customHeight="1" x14ac:dyDescent="0.25">
      <c r="A329" s="1"/>
      <c r="B329" s="7"/>
      <c r="C329" s="8"/>
      <c r="D329" s="9"/>
      <c r="E329" s="9"/>
      <c r="F329" s="9"/>
      <c r="G329" s="61"/>
      <c r="H329" s="7"/>
      <c r="I329" s="8"/>
      <c r="J329" s="9"/>
      <c r="K329" s="9"/>
      <c r="L329" s="9"/>
      <c r="M329" s="2"/>
      <c r="N329" s="1"/>
      <c r="T329" s="83"/>
    </row>
    <row r="330" spans="1:22" ht="0.95" customHeight="1" x14ac:dyDescent="0.25">
      <c r="A330" s="1"/>
      <c r="B330" s="3"/>
      <c r="C330" s="4"/>
      <c r="D330" s="5"/>
      <c r="E330" s="5"/>
      <c r="F330" s="5"/>
      <c r="G330" s="92"/>
      <c r="H330" s="3"/>
      <c r="I330" s="4"/>
      <c r="J330" s="5"/>
      <c r="K330" s="91"/>
      <c r="L330" s="5"/>
      <c r="M330" s="2"/>
      <c r="N330" s="1"/>
      <c r="T330" s="83">
        <f t="shared" si="19"/>
        <v>-3.56</v>
      </c>
    </row>
    <row r="331" spans="1:22" ht="21" customHeight="1" x14ac:dyDescent="0.25">
      <c r="A331" s="1"/>
      <c r="B331" s="136" t="s">
        <v>303</v>
      </c>
      <c r="C331" s="137"/>
      <c r="D331" s="10" t="s">
        <v>304</v>
      </c>
      <c r="E331" s="11" t="s">
        <v>305</v>
      </c>
      <c r="F331" s="11" t="s">
        <v>306</v>
      </c>
      <c r="G331" s="11"/>
      <c r="H331" s="139" t="s">
        <v>307</v>
      </c>
      <c r="I331" s="139"/>
      <c r="J331" s="11" t="s">
        <v>308</v>
      </c>
      <c r="K331" s="11"/>
      <c r="L331" s="11" t="s">
        <v>309</v>
      </c>
      <c r="M331" s="2"/>
      <c r="N331" s="1"/>
      <c r="T331" s="83">
        <f t="shared" ref="T331:T349" si="20">F331+H331</f>
        <v>2255.0299999999997</v>
      </c>
      <c r="U331" s="82">
        <f t="shared" ref="U331:U349" si="21">J331-F331</f>
        <v>268.19000000000028</v>
      </c>
      <c r="V331" s="83">
        <f>U331/F331*100</f>
        <v>13.498318938616109</v>
      </c>
    </row>
    <row r="332" spans="1:22" ht="6.95" customHeight="1" x14ac:dyDescent="0.25">
      <c r="A332" s="1"/>
      <c r="B332" s="7"/>
      <c r="C332" s="8"/>
      <c r="D332" s="9"/>
      <c r="E332" s="9"/>
      <c r="F332" s="9"/>
      <c r="G332" s="61"/>
      <c r="H332" s="7"/>
      <c r="I332" s="8"/>
      <c r="J332" s="9"/>
      <c r="K332" s="9"/>
      <c r="L332" s="9"/>
      <c r="M332" s="2"/>
      <c r="N332" s="1"/>
      <c r="T332" s="83"/>
      <c r="U332" s="82"/>
      <c r="V332" s="83"/>
    </row>
    <row r="333" spans="1:22" ht="0.95" customHeight="1" x14ac:dyDescent="0.25">
      <c r="A333" s="1"/>
      <c r="B333" s="3"/>
      <c r="C333" s="4"/>
      <c r="D333" s="5"/>
      <c r="E333" s="5"/>
      <c r="F333" s="5"/>
      <c r="G333" s="92"/>
      <c r="H333" s="3"/>
      <c r="I333" s="4"/>
      <c r="J333" s="5"/>
      <c r="K333" s="91"/>
      <c r="L333" s="5"/>
      <c r="M333" s="2"/>
      <c r="N333" s="1"/>
      <c r="T333" s="83">
        <f t="shared" si="20"/>
        <v>0</v>
      </c>
      <c r="U333" s="82">
        <f t="shared" si="21"/>
        <v>0</v>
      </c>
      <c r="V333" s="83" t="e">
        <f>U333/F333*100</f>
        <v>#DIV/0!</v>
      </c>
    </row>
    <row r="334" spans="1:22" ht="21" customHeight="1" x14ac:dyDescent="0.25">
      <c r="A334" s="1"/>
      <c r="B334" s="136" t="s">
        <v>310</v>
      </c>
      <c r="C334" s="137"/>
      <c r="D334" s="10" t="s">
        <v>311</v>
      </c>
      <c r="E334" s="11"/>
      <c r="F334" s="11" t="s">
        <v>312</v>
      </c>
      <c r="G334" s="11"/>
      <c r="H334" s="139"/>
      <c r="I334" s="139"/>
      <c r="J334" s="11" t="s">
        <v>312</v>
      </c>
      <c r="K334" s="11"/>
      <c r="L334" s="11" t="s">
        <v>383</v>
      </c>
      <c r="M334" s="2"/>
      <c r="N334" s="1"/>
      <c r="T334" s="83">
        <f t="shared" si="20"/>
        <v>14.2</v>
      </c>
      <c r="U334" s="82"/>
      <c r="V334" s="83"/>
    </row>
    <row r="335" spans="1:22" ht="6.95" customHeight="1" x14ac:dyDescent="0.25">
      <c r="A335" s="1"/>
      <c r="B335" s="7"/>
      <c r="C335" s="8"/>
      <c r="D335" s="9"/>
      <c r="E335" s="9"/>
      <c r="F335" s="9"/>
      <c r="G335" s="61"/>
      <c r="H335" s="7"/>
      <c r="I335" s="8"/>
      <c r="J335" s="9"/>
      <c r="K335" s="9"/>
      <c r="L335" s="9"/>
      <c r="M335" s="2"/>
      <c r="N335" s="1"/>
      <c r="T335" s="83"/>
      <c r="U335" s="82"/>
      <c r="V335" s="83"/>
    </row>
    <row r="336" spans="1:22" ht="0.95" customHeight="1" x14ac:dyDescent="0.25">
      <c r="A336" s="1"/>
      <c r="B336" s="3"/>
      <c r="C336" s="4"/>
      <c r="D336" s="5"/>
      <c r="E336" s="5"/>
      <c r="F336" s="5"/>
      <c r="G336" s="92"/>
      <c r="H336" s="3"/>
      <c r="I336" s="4"/>
      <c r="J336" s="5"/>
      <c r="K336" s="91"/>
      <c r="L336" s="5"/>
      <c r="M336" s="2"/>
      <c r="N336" s="1"/>
      <c r="T336" s="83">
        <f t="shared" si="20"/>
        <v>0</v>
      </c>
      <c r="U336" s="82">
        <f t="shared" si="21"/>
        <v>0</v>
      </c>
      <c r="V336" s="83" t="e">
        <f>U336/F336*100</f>
        <v>#DIV/0!</v>
      </c>
    </row>
    <row r="337" spans="1:22" ht="21" customHeight="1" x14ac:dyDescent="0.25">
      <c r="A337" s="1"/>
      <c r="B337" s="136" t="s">
        <v>313</v>
      </c>
      <c r="C337" s="137"/>
      <c r="D337" s="10" t="s">
        <v>314</v>
      </c>
      <c r="E337" s="11" t="s">
        <v>315</v>
      </c>
      <c r="F337" s="85">
        <v>1806.47</v>
      </c>
      <c r="G337" s="29"/>
      <c r="H337" s="139" t="s">
        <v>316</v>
      </c>
      <c r="I337" s="139"/>
      <c r="J337" s="28">
        <v>1866.04</v>
      </c>
      <c r="K337" s="11"/>
      <c r="L337" s="11" t="s">
        <v>317</v>
      </c>
      <c r="M337" s="2"/>
      <c r="N337" s="1"/>
      <c r="T337" s="83">
        <f t="shared" si="20"/>
        <v>1866.04</v>
      </c>
      <c r="U337" s="82">
        <f t="shared" si="21"/>
        <v>59.569999999999936</v>
      </c>
      <c r="V337" s="83">
        <f>U337/F337*100</f>
        <v>3.2975914352300308</v>
      </c>
    </row>
    <row r="338" spans="1:22" ht="6.95" customHeight="1" x14ac:dyDescent="0.25">
      <c r="A338" s="1"/>
      <c r="B338" s="7"/>
      <c r="C338" s="8"/>
      <c r="D338" s="9"/>
      <c r="E338" s="9"/>
      <c r="F338" s="9"/>
      <c r="G338" s="61"/>
      <c r="H338" s="7"/>
      <c r="I338" s="8"/>
      <c r="J338" s="9"/>
      <c r="K338" s="9"/>
      <c r="L338" s="9"/>
      <c r="M338" s="2"/>
      <c r="N338" s="1"/>
      <c r="T338" s="83"/>
      <c r="U338" s="82"/>
      <c r="V338" s="83"/>
    </row>
    <row r="339" spans="1:22" ht="0.95" customHeight="1" x14ac:dyDescent="0.25">
      <c r="A339" s="1"/>
      <c r="B339" s="3"/>
      <c r="C339" s="4"/>
      <c r="D339" s="5"/>
      <c r="E339" s="5"/>
      <c r="F339" s="5"/>
      <c r="G339" s="92"/>
      <c r="H339" s="3"/>
      <c r="I339" s="4"/>
      <c r="J339" s="5"/>
      <c r="K339" s="91"/>
      <c r="L339" s="5"/>
      <c r="M339" s="2"/>
      <c r="N339" s="1"/>
      <c r="T339" s="83">
        <f t="shared" si="20"/>
        <v>0</v>
      </c>
      <c r="U339" s="82">
        <f t="shared" si="21"/>
        <v>0</v>
      </c>
      <c r="V339" s="83" t="e">
        <f>U339/F339*100</f>
        <v>#DIV/0!</v>
      </c>
    </row>
    <row r="340" spans="1:22" ht="21" customHeight="1" x14ac:dyDescent="0.25">
      <c r="A340" s="1"/>
      <c r="B340" s="136" t="s">
        <v>318</v>
      </c>
      <c r="C340" s="137"/>
      <c r="D340" s="10" t="s">
        <v>319</v>
      </c>
      <c r="E340" s="11" t="s">
        <v>320</v>
      </c>
      <c r="F340" s="85">
        <v>33746.120000000003</v>
      </c>
      <c r="G340" s="29"/>
      <c r="H340" s="139" t="s">
        <v>321</v>
      </c>
      <c r="I340" s="139"/>
      <c r="J340" s="28">
        <v>35869.9</v>
      </c>
      <c r="K340" s="11"/>
      <c r="L340" s="11" t="s">
        <v>322</v>
      </c>
      <c r="M340" s="2"/>
      <c r="N340" s="1"/>
      <c r="T340" s="83">
        <f t="shared" si="20"/>
        <v>35869.9</v>
      </c>
      <c r="U340" s="82">
        <f t="shared" si="21"/>
        <v>2123.7799999999988</v>
      </c>
      <c r="V340" s="83">
        <f>U340/F340*100</f>
        <v>6.2934049899662501</v>
      </c>
    </row>
    <row r="341" spans="1:22" ht="6.95" customHeight="1" x14ac:dyDescent="0.25">
      <c r="A341" s="1"/>
      <c r="B341" s="7"/>
      <c r="C341" s="8"/>
      <c r="D341" s="9"/>
      <c r="E341" s="9"/>
      <c r="F341" s="9"/>
      <c r="G341" s="61"/>
      <c r="H341" s="7"/>
      <c r="I341" s="8"/>
      <c r="J341" s="9"/>
      <c r="K341" s="9"/>
      <c r="L341" s="9"/>
      <c r="M341" s="2"/>
      <c r="N341" s="1"/>
      <c r="T341" s="83"/>
      <c r="U341" s="82"/>
      <c r="V341" s="83"/>
    </row>
    <row r="342" spans="1:22" ht="0.95" customHeight="1" x14ac:dyDescent="0.25">
      <c r="A342" s="1"/>
      <c r="B342" s="3"/>
      <c r="C342" s="4"/>
      <c r="D342" s="5"/>
      <c r="E342" s="5"/>
      <c r="F342" s="5"/>
      <c r="G342" s="92"/>
      <c r="H342" s="3"/>
      <c r="I342" s="4"/>
      <c r="J342" s="5"/>
      <c r="K342" s="91"/>
      <c r="L342" s="5"/>
      <c r="M342" s="2"/>
      <c r="N342" s="1"/>
      <c r="T342" s="83">
        <f t="shared" si="20"/>
        <v>0</v>
      </c>
      <c r="U342" s="82">
        <f t="shared" si="21"/>
        <v>0</v>
      </c>
      <c r="V342" s="83" t="e">
        <f>U342/F342*100</f>
        <v>#DIV/0!</v>
      </c>
    </row>
    <row r="343" spans="1:22" ht="21" customHeight="1" x14ac:dyDescent="0.25">
      <c r="A343" s="1"/>
      <c r="B343" s="136" t="s">
        <v>323</v>
      </c>
      <c r="C343" s="137"/>
      <c r="D343" s="10" t="s">
        <v>324</v>
      </c>
      <c r="E343" s="11" t="s">
        <v>325</v>
      </c>
      <c r="F343" s="11" t="s">
        <v>326</v>
      </c>
      <c r="G343" s="11"/>
      <c r="H343" s="139" t="s">
        <v>327</v>
      </c>
      <c r="I343" s="139"/>
      <c r="J343" s="11" t="s">
        <v>328</v>
      </c>
      <c r="K343" s="11"/>
      <c r="L343" s="11" t="s">
        <v>329</v>
      </c>
      <c r="M343" s="2"/>
      <c r="N343" s="1"/>
      <c r="T343" s="83">
        <f t="shared" si="20"/>
        <v>1157.03</v>
      </c>
      <c r="U343" s="82">
        <f t="shared" si="21"/>
        <v>70.160000000000082</v>
      </c>
      <c r="V343" s="83">
        <f>U343/F343*100</f>
        <v>6.4552338366134023</v>
      </c>
    </row>
    <row r="344" spans="1:22" ht="6.95" customHeight="1" x14ac:dyDescent="0.25">
      <c r="A344" s="1"/>
      <c r="B344" s="7"/>
      <c r="C344" s="8"/>
      <c r="D344" s="9"/>
      <c r="E344" s="9"/>
      <c r="F344" s="9"/>
      <c r="G344" s="61"/>
      <c r="H344" s="7"/>
      <c r="I344" s="8"/>
      <c r="J344" s="9"/>
      <c r="K344" s="9"/>
      <c r="L344" s="9"/>
      <c r="M344" s="2"/>
      <c r="N344" s="1"/>
      <c r="T344" s="83"/>
      <c r="U344" s="82"/>
      <c r="V344" s="83"/>
    </row>
    <row r="345" spans="1:22" ht="0.95" customHeight="1" x14ac:dyDescent="0.25">
      <c r="A345" s="1"/>
      <c r="B345" s="3"/>
      <c r="C345" s="4"/>
      <c r="D345" s="5"/>
      <c r="E345" s="5"/>
      <c r="F345" s="5"/>
      <c r="G345" s="92"/>
      <c r="H345" s="3"/>
      <c r="I345" s="4"/>
      <c r="J345" s="5"/>
      <c r="K345" s="91"/>
      <c r="L345" s="5"/>
      <c r="M345" s="2"/>
      <c r="N345" s="1"/>
      <c r="T345" s="83">
        <f t="shared" si="20"/>
        <v>0</v>
      </c>
      <c r="U345" s="82">
        <f t="shared" si="21"/>
        <v>0</v>
      </c>
      <c r="V345" s="83" t="e">
        <f>U345/F345*100</f>
        <v>#DIV/0!</v>
      </c>
    </row>
    <row r="346" spans="1:22" ht="21" customHeight="1" x14ac:dyDescent="0.25">
      <c r="A346" s="1"/>
      <c r="B346" s="136" t="s">
        <v>330</v>
      </c>
      <c r="C346" s="137"/>
      <c r="D346" s="10" t="s">
        <v>331</v>
      </c>
      <c r="E346" s="11" t="s">
        <v>332</v>
      </c>
      <c r="F346" s="57">
        <v>437.92</v>
      </c>
      <c r="G346" s="27"/>
      <c r="H346" s="139" t="s">
        <v>333</v>
      </c>
      <c r="I346" s="139"/>
      <c r="J346" s="11">
        <v>459.99</v>
      </c>
      <c r="K346" s="11"/>
      <c r="L346" s="11" t="s">
        <v>334</v>
      </c>
      <c r="M346" s="2"/>
      <c r="N346" s="1"/>
      <c r="T346" s="83">
        <f t="shared" si="20"/>
        <v>459.99</v>
      </c>
      <c r="U346" s="82">
        <f t="shared" si="21"/>
        <v>22.069999999999993</v>
      </c>
      <c r="V346" s="83">
        <f>U346/F346*100</f>
        <v>5.039733284618193</v>
      </c>
    </row>
    <row r="347" spans="1:22" ht="6.95" customHeight="1" x14ac:dyDescent="0.25">
      <c r="A347" s="1"/>
      <c r="B347" s="7"/>
      <c r="C347" s="8"/>
      <c r="D347" s="9"/>
      <c r="E347" s="9"/>
      <c r="F347" s="9"/>
      <c r="G347" s="61"/>
      <c r="H347" s="7"/>
      <c r="I347" s="8"/>
      <c r="J347" s="9"/>
      <c r="K347" s="9"/>
      <c r="L347" s="9"/>
      <c r="M347" s="2"/>
      <c r="N347" s="1"/>
      <c r="T347" s="83"/>
      <c r="U347" s="82"/>
      <c r="V347" s="83"/>
    </row>
    <row r="348" spans="1:22" ht="0.95" customHeight="1" x14ac:dyDescent="0.25">
      <c r="A348" s="1"/>
      <c r="B348" s="3"/>
      <c r="C348" s="4"/>
      <c r="D348" s="5"/>
      <c r="E348" s="5"/>
      <c r="F348" s="5"/>
      <c r="G348" s="92"/>
      <c r="H348" s="3"/>
      <c r="I348" s="4"/>
      <c r="J348" s="5"/>
      <c r="K348" s="91"/>
      <c r="L348" s="5"/>
      <c r="M348" s="2"/>
      <c r="N348" s="1"/>
      <c r="T348" s="83">
        <f t="shared" si="20"/>
        <v>0</v>
      </c>
      <c r="U348" s="82">
        <f t="shared" si="21"/>
        <v>0</v>
      </c>
      <c r="V348" s="83" t="e">
        <f>U348/F348*100</f>
        <v>#DIV/0!</v>
      </c>
    </row>
    <row r="349" spans="1:22" ht="21" customHeight="1" x14ac:dyDescent="0.25">
      <c r="A349" s="1"/>
      <c r="B349" s="142" t="s">
        <v>335</v>
      </c>
      <c r="C349" s="143"/>
      <c r="D349" s="32" t="s">
        <v>336</v>
      </c>
      <c r="E349" s="33" t="s">
        <v>337</v>
      </c>
      <c r="F349" s="121">
        <v>4993.21</v>
      </c>
      <c r="G349" s="44"/>
      <c r="H349" s="144" t="s">
        <v>338</v>
      </c>
      <c r="I349" s="144"/>
      <c r="J349" s="112">
        <v>5503.94</v>
      </c>
      <c r="K349" s="33"/>
      <c r="L349" s="33" t="s">
        <v>339</v>
      </c>
      <c r="M349" s="34"/>
      <c r="N349" s="30"/>
      <c r="T349" s="83">
        <f t="shared" si="20"/>
        <v>5503.9400000000005</v>
      </c>
      <c r="U349" s="82">
        <f t="shared" si="21"/>
        <v>510.72999999999956</v>
      </c>
      <c r="V349" s="83">
        <f>U349/F349*100</f>
        <v>10.228490289813557</v>
      </c>
    </row>
    <row r="350" spans="1:22" ht="15" customHeight="1" x14ac:dyDescent="0.25">
      <c r="A350" s="1"/>
      <c r="B350" s="42"/>
      <c r="C350" s="125" t="s">
        <v>413</v>
      </c>
      <c r="D350" s="158" t="s">
        <v>431</v>
      </c>
      <c r="E350" s="159"/>
      <c r="F350" s="159"/>
      <c r="G350" s="159"/>
      <c r="H350" s="159"/>
      <c r="I350" s="43"/>
      <c r="J350" s="28"/>
      <c r="K350" s="11"/>
      <c r="L350" s="11"/>
      <c r="M350" s="2"/>
      <c r="N350" s="37"/>
      <c r="T350" s="83"/>
      <c r="U350" s="82"/>
      <c r="V350" s="83"/>
    </row>
    <row r="351" spans="1:22" ht="12.75" customHeight="1" x14ac:dyDescent="0.25">
      <c r="A351" s="1"/>
      <c r="B351" s="7"/>
      <c r="C351" s="113" t="s">
        <v>414</v>
      </c>
      <c r="D351" s="131" t="s">
        <v>432</v>
      </c>
      <c r="E351" s="132"/>
      <c r="F351" s="132"/>
      <c r="G351" s="132"/>
      <c r="H351" s="132"/>
      <c r="I351" s="8"/>
      <c r="J351" s="9"/>
      <c r="K351" s="9"/>
      <c r="L351" s="9"/>
      <c r="M351" s="2"/>
      <c r="N351" s="1"/>
    </row>
    <row r="352" spans="1:22" ht="0.95" hidden="1" customHeight="1" x14ac:dyDescent="0.25">
      <c r="A352" s="1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1"/>
    </row>
    <row r="353" spans="1:22" ht="16.5" customHeight="1" x14ac:dyDescent="0.25">
      <c r="A353" s="1"/>
      <c r="B353" s="1"/>
      <c r="C353" s="114" t="s">
        <v>383</v>
      </c>
      <c r="D353" s="122" t="s">
        <v>420</v>
      </c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22" ht="32.1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22" ht="15" customHeight="1" x14ac:dyDescent="0.25">
      <c r="A355" s="1"/>
      <c r="B355" s="157" t="s">
        <v>340</v>
      </c>
      <c r="C355" s="157"/>
      <c r="D355" s="157"/>
      <c r="E355" s="157"/>
      <c r="F355" s="157"/>
      <c r="G355" s="157"/>
      <c r="H355" s="157"/>
      <c r="I355" s="157"/>
      <c r="J355" s="157"/>
      <c r="K355" s="157"/>
      <c r="L355" s="157"/>
      <c r="M355" s="1"/>
      <c r="N355" s="1"/>
    </row>
    <row r="356" spans="1:22" ht="3" customHeight="1" thickBot="1" x14ac:dyDescent="0.3">
      <c r="A356" s="1"/>
      <c r="B356" s="2"/>
      <c r="C356" s="1"/>
      <c r="D356" s="1"/>
      <c r="E356" s="1"/>
      <c r="F356" s="1"/>
      <c r="G356" s="1"/>
      <c r="H356" s="1"/>
      <c r="I356" s="1"/>
      <c r="J356" s="1"/>
      <c r="K356" s="1"/>
      <c r="L356" s="2"/>
      <c r="M356" s="1"/>
      <c r="N356" s="1"/>
    </row>
    <row r="357" spans="1:22" ht="18" customHeight="1" thickBot="1" x14ac:dyDescent="0.3">
      <c r="A357" s="1"/>
      <c r="B357" s="156" t="s">
        <v>1</v>
      </c>
      <c r="C357" s="156"/>
      <c r="D357" s="156"/>
      <c r="E357" s="156"/>
      <c r="F357" s="156"/>
      <c r="G357" s="156"/>
      <c r="H357" s="156"/>
      <c r="I357" s="155" t="s">
        <v>55</v>
      </c>
      <c r="J357" s="155"/>
      <c r="K357" s="155"/>
      <c r="L357" s="155"/>
      <c r="M357" s="1"/>
      <c r="N357" s="1"/>
    </row>
    <row r="358" spans="1:22" ht="0.95" customHeight="1" x14ac:dyDescent="0.25">
      <c r="A358" s="1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1"/>
      <c r="N358" s="1"/>
    </row>
    <row r="359" spans="1:22" ht="2.1" customHeight="1" x14ac:dyDescent="0.25">
      <c r="A359" s="1"/>
      <c r="B359" s="3"/>
      <c r="C359" s="4"/>
      <c r="D359" s="5"/>
      <c r="E359" s="5"/>
      <c r="F359" s="5"/>
      <c r="G359" s="92"/>
      <c r="H359" s="3"/>
      <c r="I359" s="4"/>
      <c r="J359" s="5"/>
      <c r="K359" s="91"/>
      <c r="L359" s="5"/>
      <c r="M359" s="2"/>
      <c r="N359" s="1"/>
    </row>
    <row r="360" spans="1:22" ht="48" customHeight="1" thickBot="1" x14ac:dyDescent="0.3">
      <c r="A360" s="1"/>
      <c r="B360" s="147" t="s">
        <v>2</v>
      </c>
      <c r="C360" s="148"/>
      <c r="D360" s="6" t="s">
        <v>3</v>
      </c>
      <c r="E360" s="6" t="s">
        <v>4</v>
      </c>
      <c r="F360" s="6" t="s">
        <v>5</v>
      </c>
      <c r="G360" s="6"/>
      <c r="H360" s="150" t="s">
        <v>6</v>
      </c>
      <c r="I360" s="150"/>
      <c r="J360" s="6" t="s">
        <v>7</v>
      </c>
      <c r="K360" s="6"/>
      <c r="L360" s="6" t="s">
        <v>8</v>
      </c>
      <c r="M360" s="2"/>
      <c r="N360" s="1"/>
    </row>
    <row r="361" spans="1:22" ht="14.1" customHeight="1" x14ac:dyDescent="0.25">
      <c r="A361" s="1"/>
      <c r="B361" s="7"/>
      <c r="C361" s="8"/>
      <c r="D361" s="9"/>
      <c r="E361" s="9"/>
      <c r="F361" s="9"/>
      <c r="G361" s="9"/>
      <c r="H361" s="151" t="s">
        <v>9</v>
      </c>
      <c r="I361" s="151"/>
      <c r="J361" s="9"/>
      <c r="K361" s="9"/>
      <c r="L361" s="9"/>
      <c r="M361" s="2"/>
      <c r="N361" s="1"/>
    </row>
    <row r="362" spans="1:22" ht="47.1" customHeight="1" thickBot="1" x14ac:dyDescent="0.3">
      <c r="A362" s="1"/>
      <c r="B362" s="145" t="s">
        <v>341</v>
      </c>
      <c r="C362" s="146"/>
      <c r="D362" s="16" t="s">
        <v>342</v>
      </c>
      <c r="E362" s="17" t="s">
        <v>104</v>
      </c>
      <c r="F362" s="17" t="s">
        <v>104</v>
      </c>
      <c r="G362" s="17"/>
      <c r="H362" s="152" t="s">
        <v>104</v>
      </c>
      <c r="I362" s="152"/>
      <c r="J362" s="17" t="s">
        <v>104</v>
      </c>
      <c r="K362" s="17"/>
      <c r="L362" s="17" t="s">
        <v>104</v>
      </c>
      <c r="M362" s="2"/>
      <c r="N362" s="1"/>
    </row>
    <row r="363" spans="1:22" ht="0.95" customHeight="1" x14ac:dyDescent="0.25">
      <c r="A363" s="1"/>
      <c r="B363" s="13"/>
      <c r="C363" s="14"/>
      <c r="D363" s="15"/>
      <c r="E363" s="12"/>
      <c r="F363" s="12"/>
      <c r="G363" s="12"/>
      <c r="H363" s="138"/>
      <c r="I363" s="138"/>
      <c r="J363" s="12"/>
      <c r="K363" s="12"/>
      <c r="L363" s="12"/>
      <c r="M363" s="2"/>
      <c r="N363" s="1"/>
    </row>
    <row r="364" spans="1:22" ht="21" customHeight="1" thickBot="1" x14ac:dyDescent="0.3">
      <c r="A364" s="1"/>
      <c r="B364" s="136"/>
      <c r="C364" s="137"/>
      <c r="D364" s="10" t="s">
        <v>343</v>
      </c>
      <c r="E364" s="11" t="s">
        <v>344</v>
      </c>
      <c r="F364" s="11" t="s">
        <v>345</v>
      </c>
      <c r="G364" s="11"/>
      <c r="H364" s="149" t="s">
        <v>395</v>
      </c>
      <c r="I364" s="149"/>
      <c r="J364" s="11" t="s">
        <v>346</v>
      </c>
      <c r="K364" s="11"/>
      <c r="L364" s="11" t="s">
        <v>347</v>
      </c>
      <c r="M364" s="2"/>
      <c r="N364" s="1"/>
      <c r="T364" s="83">
        <f t="shared" ref="T364:T398" si="22">F364+H364</f>
        <v>47126.13</v>
      </c>
      <c r="U364" s="82">
        <f>J364-F364</f>
        <v>3054.5</v>
      </c>
      <c r="V364" s="83">
        <f>U364/F364*100</f>
        <v>6.9307624882492442</v>
      </c>
    </row>
    <row r="365" spans="1:22" ht="0.95" customHeight="1" x14ac:dyDescent="0.25">
      <c r="A365" s="1"/>
      <c r="B365" s="7"/>
      <c r="C365" s="8"/>
      <c r="D365" s="9"/>
      <c r="E365" s="12"/>
      <c r="F365" s="12"/>
      <c r="G365" s="12"/>
      <c r="H365" s="138"/>
      <c r="I365" s="138"/>
      <c r="J365" s="12"/>
      <c r="K365" s="12"/>
      <c r="L365" s="12"/>
      <c r="M365" s="2"/>
      <c r="N365" s="1"/>
      <c r="T365" s="83">
        <f t="shared" si="22"/>
        <v>0</v>
      </c>
      <c r="U365" s="82">
        <f>J365-F365</f>
        <v>0</v>
      </c>
      <c r="V365" s="83" t="e">
        <f>U365/F365*100</f>
        <v>#DIV/0!</v>
      </c>
    </row>
    <row r="366" spans="1:22" ht="0.95" customHeight="1" x14ac:dyDescent="0.25">
      <c r="A366" s="1"/>
      <c r="B366" s="3"/>
      <c r="C366" s="4"/>
      <c r="D366" s="5"/>
      <c r="E366" s="5"/>
      <c r="F366" s="5"/>
      <c r="G366" s="92"/>
      <c r="H366" s="3"/>
      <c r="I366" s="4"/>
      <c r="J366" s="5"/>
      <c r="K366" s="91"/>
      <c r="L366" s="5"/>
      <c r="M366" s="2"/>
      <c r="N366" s="1"/>
      <c r="T366" s="83">
        <f t="shared" si="22"/>
        <v>0</v>
      </c>
      <c r="U366" s="82">
        <f>J366-F366</f>
        <v>0</v>
      </c>
      <c r="V366" s="83" t="e">
        <f>U366/F366*100</f>
        <v>#DIV/0!</v>
      </c>
    </row>
    <row r="367" spans="1:22" ht="21" customHeight="1" x14ac:dyDescent="0.25">
      <c r="A367" s="1"/>
      <c r="B367" s="136" t="s">
        <v>348</v>
      </c>
      <c r="C367" s="137"/>
      <c r="D367" s="10" t="s">
        <v>349</v>
      </c>
      <c r="E367" s="11"/>
      <c r="F367" s="11"/>
      <c r="G367" s="11"/>
      <c r="H367" s="139"/>
      <c r="I367" s="139"/>
      <c r="J367" s="11"/>
      <c r="K367" s="11"/>
      <c r="L367" s="11"/>
      <c r="M367" s="2"/>
      <c r="N367" s="1"/>
      <c r="T367" s="83"/>
      <c r="U367" s="82"/>
      <c r="V367" s="83"/>
    </row>
    <row r="368" spans="1:22" ht="6.95" customHeight="1" x14ac:dyDescent="0.25">
      <c r="A368" s="1"/>
      <c r="B368" s="7"/>
      <c r="C368" s="8"/>
      <c r="D368" s="9"/>
      <c r="E368" s="9"/>
      <c r="F368" s="9"/>
      <c r="G368" s="61"/>
      <c r="H368" s="7"/>
      <c r="I368" s="8"/>
      <c r="J368" s="9"/>
      <c r="K368" s="9"/>
      <c r="L368" s="9"/>
      <c r="M368" s="2"/>
      <c r="N368" s="1"/>
      <c r="T368" s="83"/>
      <c r="U368" s="82"/>
      <c r="V368" s="83"/>
    </row>
    <row r="369" spans="1:22" ht="0.95" customHeight="1" x14ac:dyDescent="0.25">
      <c r="A369" s="1"/>
      <c r="B369" s="3"/>
      <c r="C369" s="4"/>
      <c r="D369" s="5"/>
      <c r="E369" s="5"/>
      <c r="F369" s="5"/>
      <c r="G369" s="92"/>
      <c r="H369" s="3"/>
      <c r="I369" s="4"/>
      <c r="J369" s="5"/>
      <c r="K369" s="91"/>
      <c r="L369" s="5"/>
      <c r="M369" s="2"/>
      <c r="N369" s="1"/>
      <c r="T369" s="83">
        <f t="shared" si="22"/>
        <v>0</v>
      </c>
      <c r="U369" s="82">
        <f>J369-F369</f>
        <v>0</v>
      </c>
      <c r="V369" s="83"/>
    </row>
    <row r="370" spans="1:22" ht="21" customHeight="1" x14ac:dyDescent="0.25">
      <c r="A370" s="1"/>
      <c r="B370" s="136" t="s">
        <v>350</v>
      </c>
      <c r="C370" s="137"/>
      <c r="D370" s="10" t="s">
        <v>351</v>
      </c>
      <c r="E370" s="11"/>
      <c r="F370" s="11" t="s">
        <v>352</v>
      </c>
      <c r="G370" s="11"/>
      <c r="H370" s="139"/>
      <c r="I370" s="139"/>
      <c r="J370" s="11" t="s">
        <v>352</v>
      </c>
      <c r="K370" s="11"/>
      <c r="L370" s="11" t="s">
        <v>383</v>
      </c>
      <c r="M370" s="2"/>
      <c r="N370" s="1"/>
      <c r="T370" s="83">
        <f t="shared" si="22"/>
        <v>5.51</v>
      </c>
      <c r="U370" s="82"/>
      <c r="V370" s="83"/>
    </row>
    <row r="371" spans="1:22" ht="6.95" customHeight="1" thickBot="1" x14ac:dyDescent="0.3">
      <c r="A371" s="1"/>
      <c r="B371" s="7"/>
      <c r="C371" s="8"/>
      <c r="D371" s="9"/>
      <c r="E371" s="9"/>
      <c r="F371" s="9"/>
      <c r="G371" s="61"/>
      <c r="H371" s="7"/>
      <c r="I371" s="8"/>
      <c r="J371" s="9"/>
      <c r="K371" s="9"/>
      <c r="L371" s="9"/>
      <c r="M371" s="2"/>
      <c r="N371" s="1"/>
      <c r="T371" s="83"/>
      <c r="U371" s="82"/>
      <c r="V371" s="83"/>
    </row>
    <row r="372" spans="1:22" ht="0.95" customHeight="1" x14ac:dyDescent="0.25">
      <c r="A372" s="1"/>
      <c r="B372" s="3"/>
      <c r="C372" s="4"/>
      <c r="D372" s="5"/>
      <c r="E372" s="12"/>
      <c r="F372" s="12"/>
      <c r="G372" s="12"/>
      <c r="H372" s="138"/>
      <c r="I372" s="138"/>
      <c r="J372" s="12"/>
      <c r="K372" s="12"/>
      <c r="L372" s="12"/>
      <c r="M372" s="2"/>
      <c r="N372" s="1"/>
      <c r="T372" s="83">
        <f t="shared" si="22"/>
        <v>0</v>
      </c>
      <c r="U372" s="82"/>
      <c r="V372" s="83"/>
    </row>
    <row r="373" spans="1:22" ht="26.25" customHeight="1" thickBot="1" x14ac:dyDescent="0.3">
      <c r="A373" s="1"/>
      <c r="B373" s="136"/>
      <c r="C373" s="137"/>
      <c r="D373" s="10" t="s">
        <v>353</v>
      </c>
      <c r="E373" s="11"/>
      <c r="F373" s="11" t="s">
        <v>352</v>
      </c>
      <c r="G373" s="11"/>
      <c r="H373" s="139"/>
      <c r="I373" s="139"/>
      <c r="J373" s="11" t="s">
        <v>352</v>
      </c>
      <c r="K373" s="11"/>
      <c r="L373" s="11" t="s">
        <v>383</v>
      </c>
      <c r="M373" s="2"/>
      <c r="N373" s="1"/>
      <c r="T373" s="83">
        <f t="shared" si="22"/>
        <v>5.51</v>
      </c>
      <c r="U373" s="82"/>
      <c r="V373" s="83"/>
    </row>
    <row r="374" spans="1:22" ht="4.5" customHeight="1" x14ac:dyDescent="0.25">
      <c r="A374" s="1"/>
      <c r="B374" s="13"/>
      <c r="C374" s="14"/>
      <c r="D374" s="15"/>
      <c r="E374" s="12"/>
      <c r="F374" s="12"/>
      <c r="G374" s="12"/>
      <c r="H374" s="138"/>
      <c r="I374" s="138"/>
      <c r="J374" s="12"/>
      <c r="K374" s="12"/>
      <c r="L374" s="12"/>
      <c r="M374" s="2"/>
      <c r="N374" s="1"/>
      <c r="T374" s="83"/>
      <c r="U374" s="82"/>
      <c r="V374" s="83"/>
    </row>
    <row r="375" spans="1:22" ht="6" customHeight="1" x14ac:dyDescent="0.25">
      <c r="A375" s="1"/>
      <c r="B375" s="7"/>
      <c r="C375" s="8"/>
      <c r="D375" s="9"/>
      <c r="E375" s="9"/>
      <c r="F375" s="9"/>
      <c r="G375" s="61"/>
      <c r="H375" s="7"/>
      <c r="I375" s="8"/>
      <c r="J375" s="9"/>
      <c r="K375" s="9"/>
      <c r="L375" s="9"/>
      <c r="M375" s="2"/>
      <c r="N375" s="1"/>
      <c r="T375" s="83"/>
      <c r="U375" s="82"/>
      <c r="V375" s="83"/>
    </row>
    <row r="376" spans="1:22" ht="0.95" customHeight="1" x14ac:dyDescent="0.25">
      <c r="A376" s="1"/>
      <c r="B376" s="3"/>
      <c r="C376" s="4"/>
      <c r="D376" s="5"/>
      <c r="E376" s="5"/>
      <c r="F376" s="5"/>
      <c r="G376" s="92"/>
      <c r="H376" s="3"/>
      <c r="I376" s="4"/>
      <c r="J376" s="5"/>
      <c r="K376" s="91"/>
      <c r="L376" s="5"/>
      <c r="M376" s="2"/>
      <c r="N376" s="1"/>
      <c r="T376" s="83">
        <f t="shared" si="22"/>
        <v>0</v>
      </c>
      <c r="U376" s="82"/>
      <c r="V376" s="83"/>
    </row>
    <row r="377" spans="1:22" ht="21" customHeight="1" x14ac:dyDescent="0.25">
      <c r="A377" s="1"/>
      <c r="B377" s="136" t="s">
        <v>354</v>
      </c>
      <c r="C377" s="137"/>
      <c r="D377" s="10" t="s">
        <v>355</v>
      </c>
      <c r="E377" s="11"/>
      <c r="F377" s="11"/>
      <c r="G377" s="11"/>
      <c r="H377" s="139"/>
      <c r="I377" s="139"/>
      <c r="J377" s="11"/>
      <c r="K377" s="11"/>
      <c r="L377" s="11"/>
      <c r="M377" s="2"/>
      <c r="N377" s="1"/>
      <c r="T377" s="83"/>
      <c r="U377" s="82"/>
      <c r="V377" s="83"/>
    </row>
    <row r="378" spans="1:22" ht="6.95" customHeight="1" x14ac:dyDescent="0.25">
      <c r="A378" s="1"/>
      <c r="B378" s="7"/>
      <c r="C378" s="8"/>
      <c r="D378" s="9"/>
      <c r="E378" s="9"/>
      <c r="F378" s="9"/>
      <c r="G378" s="61"/>
      <c r="H378" s="7"/>
      <c r="I378" s="8"/>
      <c r="J378" s="9"/>
      <c r="K378" s="9"/>
      <c r="L378" s="9"/>
      <c r="M378" s="2"/>
      <c r="N378" s="1"/>
      <c r="T378" s="83"/>
      <c r="U378" s="82"/>
      <c r="V378" s="83"/>
    </row>
    <row r="379" spans="1:22" ht="0.95" customHeight="1" x14ac:dyDescent="0.25">
      <c r="A379" s="1"/>
      <c r="B379" s="3"/>
      <c r="C379" s="4"/>
      <c r="D379" s="5"/>
      <c r="E379" s="5"/>
      <c r="F379" s="5"/>
      <c r="G379" s="92"/>
      <c r="H379" s="3"/>
      <c r="I379" s="4"/>
      <c r="J379" s="5"/>
      <c r="K379" s="91"/>
      <c r="L379" s="5"/>
      <c r="M379" s="2"/>
      <c r="N379" s="1"/>
      <c r="T379" s="83">
        <f t="shared" si="22"/>
        <v>0</v>
      </c>
      <c r="U379" s="82">
        <f>J379-F379</f>
        <v>0</v>
      </c>
      <c r="V379" s="83" t="e">
        <f>U379/F379*100</f>
        <v>#DIV/0!</v>
      </c>
    </row>
    <row r="380" spans="1:22" ht="21" customHeight="1" x14ac:dyDescent="0.25">
      <c r="A380" s="1"/>
      <c r="B380" s="136" t="s">
        <v>356</v>
      </c>
      <c r="C380" s="137"/>
      <c r="D380" s="10" t="s">
        <v>357</v>
      </c>
      <c r="E380" s="11" t="s">
        <v>358</v>
      </c>
      <c r="F380" s="11" t="s">
        <v>359</v>
      </c>
      <c r="G380" s="11"/>
      <c r="H380" s="139" t="s">
        <v>360</v>
      </c>
      <c r="I380" s="139"/>
      <c r="J380" s="11" t="s">
        <v>361</v>
      </c>
      <c r="K380" s="11"/>
      <c r="L380" s="11" t="s">
        <v>362</v>
      </c>
      <c r="M380" s="2"/>
      <c r="N380" s="1"/>
      <c r="T380" s="83">
        <f t="shared" si="22"/>
        <v>2054.19</v>
      </c>
      <c r="U380" s="82">
        <f>J380-F380</f>
        <v>127.71000000000004</v>
      </c>
      <c r="V380" s="83">
        <f>U380/F380*100</f>
        <v>6.629188987168309</v>
      </c>
    </row>
    <row r="381" spans="1:22" ht="6.95" customHeight="1" x14ac:dyDescent="0.25">
      <c r="A381" s="1"/>
      <c r="B381" s="7"/>
      <c r="C381" s="8"/>
      <c r="D381" s="9"/>
      <c r="E381" s="9"/>
      <c r="F381" s="9"/>
      <c r="G381" s="61"/>
      <c r="H381" s="7"/>
      <c r="I381" s="8"/>
      <c r="J381" s="9"/>
      <c r="K381" s="9"/>
      <c r="L381" s="9"/>
      <c r="M381" s="2"/>
      <c r="N381" s="1"/>
      <c r="T381" s="83"/>
      <c r="U381" s="82"/>
      <c r="V381" s="83"/>
    </row>
    <row r="382" spans="1:22" ht="0.95" customHeight="1" x14ac:dyDescent="0.25">
      <c r="A382" s="1"/>
      <c r="B382" s="3"/>
      <c r="C382" s="4"/>
      <c r="D382" s="5"/>
      <c r="E382" s="5"/>
      <c r="F382" s="5"/>
      <c r="G382" s="92"/>
      <c r="H382" s="3"/>
      <c r="I382" s="4"/>
      <c r="J382" s="5"/>
      <c r="K382" s="91"/>
      <c r="L382" s="5"/>
      <c r="M382" s="2"/>
      <c r="N382" s="1"/>
      <c r="T382" s="83">
        <f t="shared" si="22"/>
        <v>0</v>
      </c>
      <c r="U382" s="82">
        <f>J382-F382</f>
        <v>0</v>
      </c>
      <c r="V382" s="83" t="e">
        <f>U382/F382*100</f>
        <v>#DIV/0!</v>
      </c>
    </row>
    <row r="383" spans="1:22" ht="21" customHeight="1" x14ac:dyDescent="0.25">
      <c r="A383" s="1"/>
      <c r="B383" s="136" t="s">
        <v>363</v>
      </c>
      <c r="C383" s="137"/>
      <c r="D383" s="10" t="s">
        <v>364</v>
      </c>
      <c r="E383" s="11"/>
      <c r="F383" s="11" t="s">
        <v>365</v>
      </c>
      <c r="G383" s="11"/>
      <c r="H383" s="139" t="s">
        <v>366</v>
      </c>
      <c r="I383" s="139"/>
      <c r="J383" s="11" t="s">
        <v>367</v>
      </c>
      <c r="K383" s="11"/>
      <c r="L383" s="11" t="s">
        <v>368</v>
      </c>
      <c r="M383" s="2"/>
      <c r="N383" s="1"/>
      <c r="T383" s="83">
        <f t="shared" si="22"/>
        <v>591.24</v>
      </c>
      <c r="U383" s="82">
        <f>J383-F383</f>
        <v>19.590000000000032</v>
      </c>
      <c r="V383" s="83">
        <f>U383/F383*100</f>
        <v>3.4269220676987726</v>
      </c>
    </row>
    <row r="384" spans="1:22" ht="6.95" customHeight="1" x14ac:dyDescent="0.25">
      <c r="A384" s="1"/>
      <c r="B384" s="7"/>
      <c r="C384" s="8"/>
      <c r="D384" s="9"/>
      <c r="E384" s="9"/>
      <c r="F384" s="9"/>
      <c r="G384" s="61"/>
      <c r="H384" s="7"/>
      <c r="I384" s="8"/>
      <c r="J384" s="9"/>
      <c r="K384" s="9"/>
      <c r="L384" s="9"/>
      <c r="M384" s="2"/>
      <c r="N384" s="1"/>
      <c r="T384" s="83"/>
      <c r="U384" s="82"/>
      <c r="V384" s="83"/>
    </row>
    <row r="385" spans="1:22" ht="0.95" customHeight="1" x14ac:dyDescent="0.25">
      <c r="A385" s="1"/>
      <c r="B385" s="3"/>
      <c r="C385" s="4"/>
      <c r="D385" s="5"/>
      <c r="E385" s="5"/>
      <c r="F385" s="5"/>
      <c r="G385" s="92"/>
      <c r="H385" s="3"/>
      <c r="I385" s="4"/>
      <c r="J385" s="5"/>
      <c r="K385" s="91"/>
      <c r="L385" s="5"/>
      <c r="M385" s="2"/>
      <c r="N385" s="1"/>
      <c r="T385" s="83">
        <f t="shared" si="22"/>
        <v>0</v>
      </c>
      <c r="U385" s="82">
        <f>J385-F385</f>
        <v>0</v>
      </c>
      <c r="V385" s="83" t="e">
        <f>U385/F385*100</f>
        <v>#DIV/0!</v>
      </c>
    </row>
    <row r="386" spans="1:22" ht="21" customHeight="1" x14ac:dyDescent="0.25">
      <c r="A386" s="1"/>
      <c r="B386" s="136" t="s">
        <v>369</v>
      </c>
      <c r="C386" s="137"/>
      <c r="D386" s="10" t="s">
        <v>370</v>
      </c>
      <c r="E386" s="11" t="s">
        <v>371</v>
      </c>
      <c r="F386" s="28">
        <v>18966.580000000002</v>
      </c>
      <c r="G386" s="28"/>
      <c r="H386" s="139" t="s">
        <v>372</v>
      </c>
      <c r="I386" s="139"/>
      <c r="J386" s="28">
        <v>23634.28</v>
      </c>
      <c r="K386" s="11"/>
      <c r="L386" s="11" t="s">
        <v>373</v>
      </c>
      <c r="M386" s="2"/>
      <c r="N386" s="1"/>
      <c r="T386" s="83">
        <f t="shared" si="22"/>
        <v>23634.280000000002</v>
      </c>
      <c r="U386" s="82">
        <f>J386-F386</f>
        <v>4667.6999999999971</v>
      </c>
      <c r="V386" s="83">
        <f>U386/F386*100</f>
        <v>24.610130028713645</v>
      </c>
    </row>
    <row r="387" spans="1:22" ht="6.95" customHeight="1" thickBot="1" x14ac:dyDescent="0.3">
      <c r="A387" s="1"/>
      <c r="B387" s="7"/>
      <c r="C387" s="8"/>
      <c r="D387" s="9"/>
      <c r="E387" s="9"/>
      <c r="F387" s="9"/>
      <c r="G387" s="61"/>
      <c r="H387" s="7"/>
      <c r="I387" s="8"/>
      <c r="J387" s="9"/>
      <c r="K387" s="9"/>
      <c r="L387" s="9"/>
      <c r="M387" s="2"/>
      <c r="N387" s="1"/>
      <c r="T387" s="83"/>
      <c r="U387" s="82"/>
      <c r="V387" s="83"/>
    </row>
    <row r="388" spans="1:22" ht="0.95" customHeight="1" x14ac:dyDescent="0.25">
      <c r="A388" s="1"/>
      <c r="B388" s="3"/>
      <c r="C388" s="4"/>
      <c r="D388" s="5"/>
      <c r="E388" s="12"/>
      <c r="F388" s="12"/>
      <c r="G388" s="12"/>
      <c r="H388" s="138"/>
      <c r="I388" s="138"/>
      <c r="J388" s="12"/>
      <c r="K388" s="12"/>
      <c r="L388" s="12"/>
      <c r="M388" s="2"/>
      <c r="N388" s="1"/>
      <c r="T388" s="83">
        <f t="shared" si="22"/>
        <v>0</v>
      </c>
      <c r="U388" s="82">
        <f>J388-F388</f>
        <v>0</v>
      </c>
      <c r="V388" s="83" t="e">
        <f>U388/F388*100</f>
        <v>#DIV/0!</v>
      </c>
    </row>
    <row r="389" spans="1:22" ht="20.25" customHeight="1" x14ac:dyDescent="0.25">
      <c r="A389" s="1"/>
      <c r="B389" s="136"/>
      <c r="C389" s="137"/>
      <c r="D389" s="10" t="s">
        <v>374</v>
      </c>
      <c r="E389" s="11" t="s">
        <v>375</v>
      </c>
      <c r="F389" s="28">
        <v>21464.71</v>
      </c>
      <c r="G389" s="28"/>
      <c r="H389" s="139" t="s">
        <v>376</v>
      </c>
      <c r="I389" s="139"/>
      <c r="J389" s="28">
        <v>26279.71</v>
      </c>
      <c r="K389" s="11"/>
      <c r="L389" s="11" t="s">
        <v>377</v>
      </c>
      <c r="M389" s="2"/>
      <c r="N389" s="1"/>
      <c r="T389" s="83">
        <f t="shared" si="22"/>
        <v>26279.71</v>
      </c>
      <c r="U389" s="82">
        <f>J389-F389</f>
        <v>4815</v>
      </c>
      <c r="V389" s="83">
        <f>U389/F389*100</f>
        <v>22.432168894897721</v>
      </c>
    </row>
    <row r="390" spans="1:22" ht="0.95" hidden="1" customHeight="1" x14ac:dyDescent="0.25">
      <c r="A390" s="1"/>
      <c r="B390" s="13"/>
      <c r="C390" s="14"/>
      <c r="D390" s="15"/>
      <c r="E390" s="12"/>
      <c r="F390" s="12"/>
      <c r="G390" s="12"/>
      <c r="H390" s="138"/>
      <c r="I390" s="138"/>
      <c r="J390" s="12"/>
      <c r="K390" s="12"/>
      <c r="L390" s="12"/>
      <c r="M390" s="2"/>
      <c r="N390" s="1"/>
      <c r="T390" s="83">
        <f t="shared" si="22"/>
        <v>0</v>
      </c>
      <c r="U390" s="82">
        <f>J390-F390</f>
        <v>0</v>
      </c>
      <c r="V390" s="83" t="e">
        <f>U390/F390*100</f>
        <v>#DIV/0!</v>
      </c>
    </row>
    <row r="391" spans="1:22" ht="6" hidden="1" customHeight="1" x14ac:dyDescent="0.25">
      <c r="A391" s="1"/>
      <c r="B391" s="7"/>
      <c r="C391" s="8"/>
      <c r="D391" s="9"/>
      <c r="E391" s="9"/>
      <c r="F391" s="9"/>
      <c r="G391" s="61"/>
      <c r="H391" s="7"/>
      <c r="I391" s="8"/>
      <c r="J391" s="9"/>
      <c r="K391" s="9"/>
      <c r="L391" s="9"/>
      <c r="M391" s="2"/>
      <c r="N391" s="1"/>
      <c r="T391" s="83"/>
      <c r="U391" s="82"/>
      <c r="V391" s="83"/>
    </row>
    <row r="392" spans="1:22" ht="0.95" hidden="1" customHeight="1" x14ac:dyDescent="0.25">
      <c r="A392" s="1"/>
      <c r="B392" s="3"/>
      <c r="C392" s="4"/>
      <c r="D392" s="5"/>
      <c r="E392" s="12"/>
      <c r="F392" s="12"/>
      <c r="G392" s="12"/>
      <c r="H392" s="138"/>
      <c r="I392" s="138"/>
      <c r="J392" s="12"/>
      <c r="K392" s="12"/>
      <c r="L392" s="12"/>
      <c r="M392" s="2"/>
      <c r="N392" s="1"/>
      <c r="T392" s="83">
        <f t="shared" si="22"/>
        <v>0</v>
      </c>
      <c r="U392" s="82">
        <f>J392-F392</f>
        <v>0</v>
      </c>
      <c r="V392" s="83" t="e">
        <f>U392/F392*100</f>
        <v>#DIV/0!</v>
      </c>
    </row>
    <row r="393" spans="1:22" ht="21" customHeight="1" thickBot="1" x14ac:dyDescent="0.3">
      <c r="A393" s="1"/>
      <c r="B393" s="136"/>
      <c r="C393" s="137"/>
      <c r="D393" s="10" t="s">
        <v>378</v>
      </c>
      <c r="E393" s="88">
        <v>10659.59</v>
      </c>
      <c r="F393" s="86">
        <f>F389+F373+F364+F324+F253+F236+F192+F184+F218</f>
        <v>96861.01999999999</v>
      </c>
      <c r="G393" s="87" t="s">
        <v>421</v>
      </c>
      <c r="H393" s="140">
        <f>H184+H192+H218+H236+H253+H324+H364+H389</f>
        <v>10391.620000000001</v>
      </c>
      <c r="I393" s="141"/>
      <c r="J393" s="129">
        <f>J389+J373+J364+J324+J253+J236+J218+J192+J184</f>
        <v>107208.70999999999</v>
      </c>
      <c r="K393" s="88" t="s">
        <v>422</v>
      </c>
      <c r="L393" s="89" t="s">
        <v>415</v>
      </c>
      <c r="M393" s="2"/>
      <c r="N393" s="1"/>
      <c r="T393" s="83">
        <f>F393+10391.67-43.93</f>
        <v>107208.76</v>
      </c>
      <c r="U393" s="82">
        <f>J393-F393</f>
        <v>10347.690000000002</v>
      </c>
      <c r="V393" s="83">
        <f>U393/F393*100</f>
        <v>10.683028115954182</v>
      </c>
    </row>
    <row r="394" spans="1:22" ht="0.95" customHeight="1" x14ac:dyDescent="0.25">
      <c r="A394" s="1"/>
      <c r="B394" s="13"/>
      <c r="C394" s="14"/>
      <c r="D394" s="15"/>
      <c r="E394" s="12"/>
      <c r="F394" s="12"/>
      <c r="G394" s="12"/>
      <c r="H394" s="138"/>
      <c r="I394" s="138"/>
      <c r="J394" s="12"/>
      <c r="K394" s="12"/>
      <c r="L394" s="12"/>
      <c r="M394" s="2"/>
      <c r="N394" s="1"/>
      <c r="T394" s="83">
        <f t="shared" si="22"/>
        <v>0</v>
      </c>
      <c r="U394" s="82">
        <f>J394-F394</f>
        <v>0</v>
      </c>
      <c r="V394" s="83" t="e">
        <f>U394/F394*100</f>
        <v>#DIV/0!</v>
      </c>
    </row>
    <row r="395" spans="1:22" ht="1.5" hidden="1" customHeight="1" x14ac:dyDescent="0.25">
      <c r="A395" s="1"/>
      <c r="B395" s="7"/>
      <c r="C395" s="8"/>
      <c r="D395" s="9"/>
      <c r="E395" s="9"/>
      <c r="F395" s="9"/>
      <c r="G395" s="61"/>
      <c r="H395" s="7"/>
      <c r="I395" s="8"/>
      <c r="J395" s="9"/>
      <c r="K395" s="9"/>
      <c r="L395" s="9"/>
      <c r="M395" s="2"/>
      <c r="N395" s="1"/>
      <c r="T395" s="83"/>
      <c r="U395" s="82"/>
      <c r="V395" s="83"/>
    </row>
    <row r="396" spans="1:22" ht="0.95" hidden="1" customHeight="1" x14ac:dyDescent="0.25">
      <c r="A396" s="1"/>
      <c r="B396" s="3"/>
      <c r="C396" s="4"/>
      <c r="D396" s="5"/>
      <c r="E396" s="12"/>
      <c r="F396" s="12"/>
      <c r="G396" s="12"/>
      <c r="H396" s="138"/>
      <c r="I396" s="138"/>
      <c r="J396" s="12"/>
      <c r="K396" s="12"/>
      <c r="L396" s="12"/>
      <c r="M396" s="2"/>
      <c r="N396" s="1"/>
      <c r="T396" s="83">
        <f t="shared" si="22"/>
        <v>0</v>
      </c>
      <c r="U396" s="82">
        <f>J396-F396</f>
        <v>0</v>
      </c>
      <c r="V396" s="83" t="e">
        <f>U396/F396*100</f>
        <v>#DIV/0!</v>
      </c>
    </row>
    <row r="397" spans="1:22" ht="21" customHeight="1" thickBot="1" x14ac:dyDescent="0.3">
      <c r="A397" s="1"/>
      <c r="B397" s="134"/>
      <c r="C397" s="135"/>
      <c r="D397" s="78" t="s">
        <v>379</v>
      </c>
      <c r="E397" s="89" t="s">
        <v>416</v>
      </c>
      <c r="F397" s="86">
        <v>121784.76</v>
      </c>
      <c r="G397" s="87" t="s">
        <v>423</v>
      </c>
      <c r="H397" s="140">
        <f>H393+H129+H22</f>
        <v>13584.45</v>
      </c>
      <c r="I397" s="141"/>
      <c r="J397" s="129">
        <f>J393+J129+J22</f>
        <v>135321.69999999998</v>
      </c>
      <c r="K397" s="86" t="s">
        <v>424</v>
      </c>
      <c r="L397" s="89" t="s">
        <v>417</v>
      </c>
      <c r="M397" s="2"/>
      <c r="N397" s="1"/>
      <c r="T397" s="83">
        <f>F397+H397-47.51</f>
        <v>135321.69999999998</v>
      </c>
      <c r="U397" s="82">
        <f>J397-F397</f>
        <v>13536.939999999988</v>
      </c>
      <c r="V397" s="83">
        <f>U397/F397*100</f>
        <v>11.115463051370293</v>
      </c>
    </row>
    <row r="398" spans="1:22" ht="0.95" customHeight="1" thickBot="1" x14ac:dyDescent="0.3">
      <c r="A398" s="1"/>
      <c r="B398" s="79"/>
      <c r="C398" s="80"/>
      <c r="D398" s="81"/>
      <c r="E398" s="12"/>
      <c r="F398" s="12"/>
      <c r="G398" s="12"/>
      <c r="H398" s="138"/>
      <c r="I398" s="138"/>
      <c r="J398" s="12"/>
      <c r="K398" s="12"/>
      <c r="L398" s="12"/>
      <c r="M398" s="2"/>
      <c r="N398" s="1"/>
      <c r="T398" s="83">
        <f t="shared" si="22"/>
        <v>0</v>
      </c>
      <c r="U398" s="82">
        <f>J398-F398</f>
        <v>0</v>
      </c>
      <c r="V398" s="83" t="e">
        <f>U398/F398*100</f>
        <v>#DIV/0!</v>
      </c>
    </row>
    <row r="399" spans="1:22" ht="12.75" customHeight="1" x14ac:dyDescent="0.25">
      <c r="A399" s="1"/>
      <c r="B399" s="7"/>
      <c r="C399" s="126" t="s">
        <v>421</v>
      </c>
      <c r="D399" s="131" t="s">
        <v>433</v>
      </c>
      <c r="E399" s="132"/>
      <c r="F399" s="132"/>
      <c r="G399" s="132"/>
      <c r="H399" s="132"/>
      <c r="I399" s="132"/>
      <c r="J399" s="132"/>
      <c r="K399" s="9"/>
      <c r="L399" s="9"/>
      <c r="M399" s="2"/>
      <c r="N399" s="1"/>
    </row>
    <row r="400" spans="1:22" ht="6.75" hidden="1" customHeight="1" x14ac:dyDescent="0.25">
      <c r="A400" s="1"/>
      <c r="B400" s="1"/>
      <c r="D400" s="132"/>
      <c r="E400" s="132"/>
      <c r="F400" s="132"/>
      <c r="G400" s="132"/>
      <c r="H400" s="132"/>
      <c r="I400" s="132"/>
      <c r="J400" s="132"/>
      <c r="K400" s="1"/>
      <c r="L400" s="1"/>
      <c r="M400" s="1"/>
      <c r="N400" s="1"/>
      <c r="V400" s="82">
        <f>J397-F397</f>
        <v>13536.939999999988</v>
      </c>
    </row>
    <row r="401" spans="3:22" ht="3" hidden="1" customHeight="1" x14ac:dyDescent="0.25">
      <c r="V401" s="82">
        <f>H397-V400</f>
        <v>47.510000000012951</v>
      </c>
    </row>
    <row r="402" spans="3:22" x14ac:dyDescent="0.25">
      <c r="C402" s="114" t="s">
        <v>422</v>
      </c>
      <c r="D402" s="130" t="s">
        <v>434</v>
      </c>
      <c r="E402" s="130"/>
      <c r="F402" s="130"/>
    </row>
    <row r="403" spans="3:22" ht="13.5" customHeight="1" x14ac:dyDescent="0.25">
      <c r="C403" s="114" t="s">
        <v>423</v>
      </c>
      <c r="D403" s="131" t="s">
        <v>435</v>
      </c>
      <c r="E403" s="132"/>
      <c r="F403" s="132"/>
      <c r="G403" s="132"/>
      <c r="H403" s="132"/>
      <c r="I403" s="132"/>
      <c r="J403" s="132"/>
    </row>
    <row r="404" spans="3:22" hidden="1" x14ac:dyDescent="0.25">
      <c r="D404" s="132"/>
      <c r="E404" s="132"/>
      <c r="F404" s="132"/>
      <c r="G404" s="132"/>
      <c r="H404" s="132"/>
      <c r="I404" s="132"/>
      <c r="J404" s="132"/>
    </row>
    <row r="405" spans="3:22" x14ac:dyDescent="0.25">
      <c r="C405" s="114" t="s">
        <v>424</v>
      </c>
      <c r="D405" s="133" t="s">
        <v>436</v>
      </c>
      <c r="E405" s="133"/>
      <c r="F405" s="133"/>
    </row>
  </sheetData>
  <mergeCells count="301">
    <mergeCell ref="H8:I8"/>
    <mergeCell ref="B10:C10"/>
    <mergeCell ref="H10:I10"/>
    <mergeCell ref="B13:C13"/>
    <mergeCell ref="H13:I13"/>
    <mergeCell ref="B2:L2"/>
    <mergeCell ref="B4:H4"/>
    <mergeCell ref="I4:L4"/>
    <mergeCell ref="B7:C7"/>
    <mergeCell ref="H7:I7"/>
    <mergeCell ref="B22:C22"/>
    <mergeCell ref="H22:I22"/>
    <mergeCell ref="H23:I23"/>
    <mergeCell ref="B26:C26"/>
    <mergeCell ref="H26:I26"/>
    <mergeCell ref="B16:C16"/>
    <mergeCell ref="H16:I16"/>
    <mergeCell ref="B19:C19"/>
    <mergeCell ref="H19:I19"/>
    <mergeCell ref="H21:I21"/>
    <mergeCell ref="B35:C35"/>
    <mergeCell ref="H35:I35"/>
    <mergeCell ref="H36:I36"/>
    <mergeCell ref="B39:C39"/>
    <mergeCell ref="H39:I39"/>
    <mergeCell ref="B29:C29"/>
    <mergeCell ref="H29:I29"/>
    <mergeCell ref="B32:C32"/>
    <mergeCell ref="H32:I32"/>
    <mergeCell ref="H34:I34"/>
    <mergeCell ref="B48:C48"/>
    <mergeCell ref="H48:I48"/>
    <mergeCell ref="H49:I49"/>
    <mergeCell ref="B54:L54"/>
    <mergeCell ref="B56:H56"/>
    <mergeCell ref="I56:L56"/>
    <mergeCell ref="B42:C42"/>
    <mergeCell ref="H42:I42"/>
    <mergeCell ref="B45:C45"/>
    <mergeCell ref="H45:I45"/>
    <mergeCell ref="H47:I47"/>
    <mergeCell ref="B51:N51"/>
    <mergeCell ref="B52:D52"/>
    <mergeCell ref="E52:N52"/>
    <mergeCell ref="B63:C63"/>
    <mergeCell ref="H63:I63"/>
    <mergeCell ref="B66:C66"/>
    <mergeCell ref="H66:I66"/>
    <mergeCell ref="B69:C69"/>
    <mergeCell ref="H69:I69"/>
    <mergeCell ref="B59:C59"/>
    <mergeCell ref="H59:I59"/>
    <mergeCell ref="H60:I60"/>
    <mergeCell ref="B61:C61"/>
    <mergeCell ref="H61:I61"/>
    <mergeCell ref="H76:I76"/>
    <mergeCell ref="B79:C79"/>
    <mergeCell ref="H79:I79"/>
    <mergeCell ref="B82:C82"/>
    <mergeCell ref="H82:I82"/>
    <mergeCell ref="B72:C72"/>
    <mergeCell ref="H72:I72"/>
    <mergeCell ref="H74:I74"/>
    <mergeCell ref="B75:C75"/>
    <mergeCell ref="H75:I75"/>
    <mergeCell ref="B92:C92"/>
    <mergeCell ref="H92:I92"/>
    <mergeCell ref="H94:I94"/>
    <mergeCell ref="B95:C95"/>
    <mergeCell ref="H95:I95"/>
    <mergeCell ref="H84:I84"/>
    <mergeCell ref="B85:C85"/>
    <mergeCell ref="H85:I85"/>
    <mergeCell ref="H86:I86"/>
    <mergeCell ref="B89:C89"/>
    <mergeCell ref="H89:I89"/>
    <mergeCell ref="B108:C108"/>
    <mergeCell ref="H108:I108"/>
    <mergeCell ref="H109:I109"/>
    <mergeCell ref="B110:C110"/>
    <mergeCell ref="H110:I110"/>
    <mergeCell ref="H96:I96"/>
    <mergeCell ref="B99:C99"/>
    <mergeCell ref="H99:I99"/>
    <mergeCell ref="B103:L103"/>
    <mergeCell ref="B105:H105"/>
    <mergeCell ref="I105:L105"/>
    <mergeCell ref="B100:R100"/>
    <mergeCell ref="C101:N101"/>
    <mergeCell ref="H116:I116"/>
    <mergeCell ref="B119:C119"/>
    <mergeCell ref="H119:I119"/>
    <mergeCell ref="B122:C122"/>
    <mergeCell ref="H122:I122"/>
    <mergeCell ref="B112:C112"/>
    <mergeCell ref="H112:I112"/>
    <mergeCell ref="H114:I114"/>
    <mergeCell ref="B115:C115"/>
    <mergeCell ref="H115:I115"/>
    <mergeCell ref="B129:C129"/>
    <mergeCell ref="H129:I129"/>
    <mergeCell ref="H130:I130"/>
    <mergeCell ref="B133:C133"/>
    <mergeCell ref="H133:I133"/>
    <mergeCell ref="H124:I124"/>
    <mergeCell ref="B125:C125"/>
    <mergeCell ref="H125:I125"/>
    <mergeCell ref="H126:I126"/>
    <mergeCell ref="H128:I128"/>
    <mergeCell ref="B145:C145"/>
    <mergeCell ref="H145:I145"/>
    <mergeCell ref="B148:C148"/>
    <mergeCell ref="H148:I148"/>
    <mergeCell ref="B154:L154"/>
    <mergeCell ref="B136:C136"/>
    <mergeCell ref="H136:I136"/>
    <mergeCell ref="B139:C139"/>
    <mergeCell ref="H139:I139"/>
    <mergeCell ref="B142:C142"/>
    <mergeCell ref="H142:I142"/>
    <mergeCell ref="D149:J151"/>
    <mergeCell ref="D152:J152"/>
    <mergeCell ref="B161:C161"/>
    <mergeCell ref="H161:I161"/>
    <mergeCell ref="B163:C163"/>
    <mergeCell ref="H163:I163"/>
    <mergeCell ref="B166:C166"/>
    <mergeCell ref="H166:I166"/>
    <mergeCell ref="B156:H156"/>
    <mergeCell ref="I156:L156"/>
    <mergeCell ref="B159:C159"/>
    <mergeCell ref="H159:I159"/>
    <mergeCell ref="H160:I160"/>
    <mergeCell ref="B178:C178"/>
    <mergeCell ref="H178:I178"/>
    <mergeCell ref="B181:C181"/>
    <mergeCell ref="H181:I181"/>
    <mergeCell ref="H183:I183"/>
    <mergeCell ref="B169:C169"/>
    <mergeCell ref="H169:I169"/>
    <mergeCell ref="B172:C172"/>
    <mergeCell ref="H172:I172"/>
    <mergeCell ref="B175:C175"/>
    <mergeCell ref="H175:I175"/>
    <mergeCell ref="B191:C191"/>
    <mergeCell ref="B196:C196"/>
    <mergeCell ref="H196:I196"/>
    <mergeCell ref="B199:C199"/>
    <mergeCell ref="H199:I199"/>
    <mergeCell ref="B184:C184"/>
    <mergeCell ref="H184:I184"/>
    <mergeCell ref="H185:I185"/>
    <mergeCell ref="B188:C188"/>
    <mergeCell ref="H188:I188"/>
    <mergeCell ref="H215:I215"/>
    <mergeCell ref="B216:C216"/>
    <mergeCell ref="H216:I216"/>
    <mergeCell ref="H217:I217"/>
    <mergeCell ref="B218:C218"/>
    <mergeCell ref="H218:I218"/>
    <mergeCell ref="B209:L209"/>
    <mergeCell ref="B211:H211"/>
    <mergeCell ref="I211:L211"/>
    <mergeCell ref="B214:C214"/>
    <mergeCell ref="H214:I214"/>
    <mergeCell ref="B227:C227"/>
    <mergeCell ref="H227:I227"/>
    <mergeCell ref="B230:C230"/>
    <mergeCell ref="H230:I230"/>
    <mergeCell ref="B233:C233"/>
    <mergeCell ref="H233:I233"/>
    <mergeCell ref="H219:I219"/>
    <mergeCell ref="B221:C221"/>
    <mergeCell ref="H221:I221"/>
    <mergeCell ref="B224:C224"/>
    <mergeCell ref="H224:I224"/>
    <mergeCell ref="H235:I235"/>
    <mergeCell ref="B236:C236"/>
    <mergeCell ref="H236:I236"/>
    <mergeCell ref="H237:I237"/>
    <mergeCell ref="B240:C240"/>
    <mergeCell ref="H240:I240"/>
    <mergeCell ref="B250:C250"/>
    <mergeCell ref="H250:I250"/>
    <mergeCell ref="H252:I252"/>
    <mergeCell ref="B258:L258"/>
    <mergeCell ref="B260:H260"/>
    <mergeCell ref="I260:L260"/>
    <mergeCell ref="B263:C263"/>
    <mergeCell ref="H263:I263"/>
    <mergeCell ref="H247:I247"/>
    <mergeCell ref="B246:C246"/>
    <mergeCell ref="H253:I253"/>
    <mergeCell ref="B243:C243"/>
    <mergeCell ref="H243:I243"/>
    <mergeCell ref="H245:I245"/>
    <mergeCell ref="H246:I246"/>
    <mergeCell ref="B267:C267"/>
    <mergeCell ref="H280:I280"/>
    <mergeCell ref="H268:I268"/>
    <mergeCell ref="H270:I270"/>
    <mergeCell ref="H264:I264"/>
    <mergeCell ref="B265:C265"/>
    <mergeCell ref="H265:I265"/>
    <mergeCell ref="H266:I266"/>
    <mergeCell ref="H267:I267"/>
    <mergeCell ref="H289:I289"/>
    <mergeCell ref="B306:L306"/>
    <mergeCell ref="B308:H308"/>
    <mergeCell ref="I308:L308"/>
    <mergeCell ref="H286:I286"/>
    <mergeCell ref="B270:C270"/>
    <mergeCell ref="H283:I283"/>
    <mergeCell ref="H273:I273"/>
    <mergeCell ref="B276:C276"/>
    <mergeCell ref="H275:I275"/>
    <mergeCell ref="H276:I276"/>
    <mergeCell ref="H277:I277"/>
    <mergeCell ref="D295:L297"/>
    <mergeCell ref="D298:L298"/>
    <mergeCell ref="H324:I324"/>
    <mergeCell ref="H325:I325"/>
    <mergeCell ref="B328:C328"/>
    <mergeCell ref="H328:I328"/>
    <mergeCell ref="B321:C321"/>
    <mergeCell ref="H321:I321"/>
    <mergeCell ref="B311:C311"/>
    <mergeCell ref="H311:I311"/>
    <mergeCell ref="H312:I312"/>
    <mergeCell ref="B313:C313"/>
    <mergeCell ref="H313:I313"/>
    <mergeCell ref="D205:N205"/>
    <mergeCell ref="D207:H207"/>
    <mergeCell ref="D292:J292"/>
    <mergeCell ref="I357:L357"/>
    <mergeCell ref="B357:H357"/>
    <mergeCell ref="B355:L355"/>
    <mergeCell ref="D351:H351"/>
    <mergeCell ref="D350:H350"/>
    <mergeCell ref="B340:C340"/>
    <mergeCell ref="H340:I340"/>
    <mergeCell ref="B343:C343"/>
    <mergeCell ref="H343:I343"/>
    <mergeCell ref="B346:C346"/>
    <mergeCell ref="H346:I346"/>
    <mergeCell ref="B331:C331"/>
    <mergeCell ref="H331:I331"/>
    <mergeCell ref="B334:C334"/>
    <mergeCell ref="H334:I334"/>
    <mergeCell ref="B337:C337"/>
    <mergeCell ref="D206:H206"/>
    <mergeCell ref="B315:C315"/>
    <mergeCell ref="H315:I315"/>
    <mergeCell ref="B318:C318"/>
    <mergeCell ref="H318:I318"/>
    <mergeCell ref="B349:C349"/>
    <mergeCell ref="H349:I349"/>
    <mergeCell ref="B367:C367"/>
    <mergeCell ref="B364:C364"/>
    <mergeCell ref="B362:C362"/>
    <mergeCell ref="B360:C360"/>
    <mergeCell ref="H337:I337"/>
    <mergeCell ref="H323:I323"/>
    <mergeCell ref="D399:J400"/>
    <mergeCell ref="H363:I363"/>
    <mergeCell ref="H364:I364"/>
    <mergeCell ref="H365:I365"/>
    <mergeCell ref="H367:I367"/>
    <mergeCell ref="H360:I360"/>
    <mergeCell ref="H361:I361"/>
    <mergeCell ref="B389:C389"/>
    <mergeCell ref="H389:I389"/>
    <mergeCell ref="B383:C383"/>
    <mergeCell ref="H383:I383"/>
    <mergeCell ref="B386:C386"/>
    <mergeCell ref="H386:I386"/>
    <mergeCell ref="H388:I388"/>
    <mergeCell ref="H362:I362"/>
    <mergeCell ref="B324:C324"/>
    <mergeCell ref="D402:F402"/>
    <mergeCell ref="D403:J404"/>
    <mergeCell ref="D405:F405"/>
    <mergeCell ref="B397:C397"/>
    <mergeCell ref="B380:C380"/>
    <mergeCell ref="B377:C377"/>
    <mergeCell ref="B373:C373"/>
    <mergeCell ref="B370:C370"/>
    <mergeCell ref="H372:I372"/>
    <mergeCell ref="H373:I373"/>
    <mergeCell ref="H394:I394"/>
    <mergeCell ref="H396:I396"/>
    <mergeCell ref="H397:I397"/>
    <mergeCell ref="H398:I398"/>
    <mergeCell ref="H374:I374"/>
    <mergeCell ref="H377:I377"/>
    <mergeCell ref="H380:I380"/>
    <mergeCell ref="H370:I370"/>
    <mergeCell ref="H390:I390"/>
    <mergeCell ref="H392:I392"/>
    <mergeCell ref="B393:C393"/>
    <mergeCell ref="H393:I393"/>
  </mergeCells>
  <pageMargins left="0" right="0" top="0" bottom="0" header="0" footer="0"/>
  <pageSetup paperSize="9" scale="94" fitToHeight="8" orientation="landscape" r:id="rId1"/>
  <rowBreaks count="5" manualBreakCount="5">
    <brk id="102" max="13" man="1"/>
    <brk id="153" max="13" man="1"/>
    <brk id="208" max="13" man="1"/>
    <brk id="304" max="13" man="1"/>
    <brk id="35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statement05</vt:lpstr>
      <vt:lpstr>JR_PAGE_ANCHOR_0_1</vt:lpstr>
      <vt:lpstr>statement05!Print_Area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2024-06-28T11:49:02Z</dcterms:created>
  <dcterms:modified xsi:type="dcterms:W3CDTF">2024-08-13T08:36:48Z</dcterms:modified>
</cp:coreProperties>
</file>